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7795" windowHeight="1234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D350" i="1" l="1"/>
  <c r="F143" i="1"/>
  <c r="F346" i="1"/>
  <c r="B343" i="1"/>
  <c r="D287" i="1"/>
  <c r="D132" i="1"/>
  <c r="D115" i="1"/>
  <c r="D30" i="1"/>
  <c r="D28" i="1"/>
  <c r="D26" i="1"/>
  <c r="D282" i="1"/>
  <c r="B248" i="1"/>
  <c r="F175" i="1"/>
  <c r="D255" i="1"/>
  <c r="B367" i="1"/>
  <c r="F18" i="1"/>
  <c r="D311" i="1"/>
  <c r="F244" i="1"/>
  <c r="A350" i="1"/>
  <c r="A143" i="1"/>
  <c r="C343" i="1"/>
  <c r="E287" i="1"/>
  <c r="A96" i="1"/>
  <c r="C363" i="1"/>
  <c r="C31" i="1"/>
  <c r="C29" i="1"/>
  <c r="C27" i="1"/>
  <c r="C25" i="1"/>
  <c r="E248" i="1"/>
  <c r="C247" i="1"/>
  <c r="A175" i="1"/>
  <c r="C367" i="1"/>
  <c r="A212" i="1"/>
  <c r="E311" i="1"/>
  <c r="A207" i="1"/>
  <c r="C131" i="1"/>
  <c r="A349" i="1"/>
  <c r="A317" i="1"/>
  <c r="E114" i="1"/>
  <c r="E202" i="1"/>
  <c r="D317" i="1"/>
  <c r="F113" i="1"/>
  <c r="F281" i="1"/>
  <c r="D131" i="1"/>
  <c r="F317" i="1"/>
  <c r="D113" i="1"/>
  <c r="C186" i="1"/>
  <c r="A60" i="1"/>
  <c r="E13" i="1"/>
  <c r="B202" i="1"/>
  <c r="F13" i="1"/>
  <c r="D202" i="1"/>
  <c r="F350" i="1"/>
  <c r="D346" i="1"/>
  <c r="F167" i="1"/>
  <c r="F96" i="1"/>
  <c r="F363" i="1"/>
  <c r="F31" i="1"/>
  <c r="F29" i="1"/>
  <c r="F27" i="1"/>
  <c r="F25" i="1"/>
  <c r="B282" i="1"/>
  <c r="F247" i="1"/>
  <c r="D175" i="1"/>
  <c r="B255" i="1"/>
  <c r="F212" i="1"/>
  <c r="D18" i="1"/>
  <c r="F207" i="1"/>
  <c r="D244" i="1"/>
  <c r="C143" i="1"/>
  <c r="E343" i="1"/>
  <c r="C167" i="1"/>
  <c r="C96" i="1"/>
  <c r="E363" i="1"/>
  <c r="E31" i="1"/>
  <c r="E29" i="1"/>
  <c r="E27" i="1"/>
  <c r="E25" i="1"/>
  <c r="A282" i="1"/>
  <c r="E247" i="1"/>
  <c r="C175" i="1"/>
  <c r="A255" i="1"/>
  <c r="C212" i="1"/>
  <c r="A18" i="1"/>
  <c r="C207" i="1"/>
  <c r="E131" i="1"/>
  <c r="C349" i="1"/>
  <c r="E24" i="1"/>
  <c r="C114" i="1"/>
  <c r="F131" i="1"/>
  <c r="F24" i="1"/>
  <c r="F186" i="1"/>
  <c r="D281" i="1"/>
  <c r="F349" i="1"/>
  <c r="F114" i="1"/>
  <c r="E186" i="1"/>
  <c r="C60" i="1"/>
  <c r="C13" i="1"/>
  <c r="B13" i="1"/>
  <c r="B143" i="1"/>
  <c r="F343" i="1"/>
  <c r="D167" i="1"/>
  <c r="D96" i="1"/>
  <c r="D363" i="1"/>
  <c r="D31" i="1"/>
  <c r="D29" i="1"/>
  <c r="D27" i="1"/>
  <c r="D25" i="1"/>
  <c r="F248" i="1"/>
  <c r="D247" i="1"/>
  <c r="B175" i="1"/>
  <c r="F367" i="1"/>
  <c r="D212" i="1"/>
  <c r="B18" i="1"/>
  <c r="D207" i="1"/>
  <c r="E350" i="1"/>
  <c r="E143" i="1"/>
  <c r="C346" i="1"/>
  <c r="E167" i="1"/>
  <c r="E96" i="1"/>
  <c r="C132" i="1"/>
  <c r="C115" i="1"/>
  <c r="C30" i="1"/>
  <c r="C28" i="1"/>
  <c r="C26" i="1"/>
  <c r="C282" i="1"/>
  <c r="A248" i="1"/>
  <c r="E175" i="1"/>
  <c r="C255" i="1"/>
  <c r="C18" i="1"/>
  <c r="C244" i="1"/>
  <c r="E317" i="1"/>
  <c r="E113" i="1"/>
  <c r="B24" i="1"/>
  <c r="B281" i="1"/>
  <c r="D24" i="1"/>
  <c r="E60" i="1"/>
  <c r="A13" i="1"/>
  <c r="A281" i="1"/>
  <c r="D143" i="1"/>
  <c r="F287" i="1"/>
  <c r="F115" i="1"/>
  <c r="F28" i="1"/>
  <c r="F282" i="1"/>
  <c r="B247" i="1"/>
  <c r="D367" i="1"/>
  <c r="F311" i="1"/>
  <c r="C350" i="1"/>
  <c r="A343" i="1"/>
  <c r="E132" i="1"/>
  <c r="E30" i="1"/>
  <c r="E26" i="1"/>
  <c r="C248" i="1"/>
  <c r="E255" i="1"/>
  <c r="E18" i="1"/>
  <c r="E244" i="1"/>
  <c r="C317" i="1"/>
  <c r="C113" i="1"/>
  <c r="D114" i="1"/>
  <c r="D13" i="1"/>
  <c r="F202" i="1"/>
  <c r="E281" i="1"/>
  <c r="E212" i="1"/>
  <c r="E207" i="1"/>
  <c r="E349" i="1"/>
  <c r="C24" i="1"/>
  <c r="B131" i="1"/>
  <c r="B186" i="1"/>
  <c r="B349" i="1"/>
  <c r="C202" i="1"/>
  <c r="C281" i="1"/>
  <c r="F60" i="1"/>
  <c r="B60" i="1"/>
  <c r="D343" i="1"/>
  <c r="F132" i="1"/>
  <c r="F30" i="1"/>
  <c r="F26" i="1"/>
  <c r="D248" i="1"/>
  <c r="F255" i="1"/>
  <c r="B212" i="1"/>
  <c r="B207" i="1"/>
  <c r="E346" i="1"/>
  <c r="C287" i="1"/>
  <c r="E115" i="1"/>
  <c r="E28" i="1"/>
  <c r="E282" i="1"/>
  <c r="A247" i="1"/>
  <c r="A367" i="1"/>
  <c r="C311" i="1"/>
  <c r="A131" i="1"/>
  <c r="A24" i="1"/>
  <c r="D349" i="1"/>
  <c r="D60" i="1"/>
  <c r="B317" i="1"/>
  <c r="A186" i="1"/>
  <c r="D186" i="1"/>
</calcChain>
</file>

<file path=xl/sharedStrings.xml><?xml version="1.0" encoding="utf-8"?>
<sst xmlns="http://schemas.openxmlformats.org/spreadsheetml/2006/main" count="1704" uniqueCount="1223">
  <si>
    <t>Ταξιθετικός αρ. τεκμηρίου</t>
  </si>
  <si>
    <t>Δημόσια σημείωση (public note) τεκμηρίου</t>
  </si>
  <si>
    <t>Έκδοση</t>
  </si>
  <si>
    <t>Στοιχεία έκδοσης / εκδοτικού οίκου</t>
  </si>
  <si>
    <t>Τίτλος</t>
  </si>
  <si>
    <t>Συγγραφέας</t>
  </si>
  <si>
    <t>347.7(063) ΠΣΕΔ2017 π 2018</t>
  </si>
  <si>
    <t>Αίθουσα Διεθνούς και Εμπορικού Δικαίου</t>
  </si>
  <si>
    <t>Αθήνα : Νομική Βιβλιοθήκη, 2017.</t>
  </si>
  <si>
    <t>Πανελλήνιο Συνέδριο Εμπορικού Δικαίου (27o: Καρπενήσι : 2017).</t>
  </si>
  <si>
    <t>343.538.1 ΛιβΝ ζ [2015]</t>
  </si>
  <si>
    <t>Αίθουσα Ποινικού Δικαίου και Εργατικού Δικαίου</t>
  </si>
  <si>
    <t>[Αθήνα] : Δίκαιο &amp; Οικονομία, [2015]</t>
  </si>
  <si>
    <t>Λίβος, Νικόλαος Δ.</t>
  </si>
  <si>
    <t>343.985 ΧατΜ ε 2016</t>
  </si>
  <si>
    <t>Λευκωσία : Εκδόσεις Εν Τύποις, 2016.</t>
  </si>
  <si>
    <t>Χατζηδημητρίου, ΜΙχάλης.</t>
  </si>
  <si>
    <t>325(38) CohG h 1995</t>
  </si>
  <si>
    <t>Αίθουσα Ιστορίας, Θεωρίας και Φιλοσοφίας του Δικαίου</t>
  </si>
  <si>
    <t>Berkeley, Calif. : University of California Press, 1995.</t>
  </si>
  <si>
    <t>Cohen, Getzel M.</t>
  </si>
  <si>
    <t>349.6 MorE b 2017</t>
  </si>
  <si>
    <t>Αίθουσα Δημοσίου Δικαίου</t>
  </si>
  <si>
    <t>Cheltenham, UK : Edward Elgar Publishing, 2017.</t>
  </si>
  <si>
    <t>343.95 CanD m 2007</t>
  </si>
  <si>
    <t>34(082.2) ClaR r 2012</t>
  </si>
  <si>
    <t>Αίθουσα τιμητικών τόμων 1ος όροφος</t>
  </si>
  <si>
    <t>New York, NY : Routledge, 2012.</t>
  </si>
  <si>
    <t>343.95 CanD i 2009</t>
  </si>
  <si>
    <t>Canter, David V.</t>
  </si>
  <si>
    <t>340.6 ΚαπΑ p 2014</t>
  </si>
  <si>
    <t>4th ed.</t>
  </si>
  <si>
    <t>Port Melbourne, Vic, Australia : Cambridge University Press, [2014]</t>
  </si>
  <si>
    <t>Καπαρδής, Αντρέας.</t>
  </si>
  <si>
    <t>343.9 HilP b 2004</t>
  </si>
  <si>
    <t>London : Pluto, 2004.</t>
  </si>
  <si>
    <t>340.6 HusM f 2014</t>
  </si>
  <si>
    <t>2nd ed.</t>
  </si>
  <si>
    <t>Hoboken, NJ : Wiley, [2014]</t>
  </si>
  <si>
    <t>Huss, Matthew T.</t>
  </si>
  <si>
    <t>343.95 CanD c 2017</t>
  </si>
  <si>
    <t>349.2(495) ΠαπΚ σ 2018</t>
  </si>
  <si>
    <t>Αθήνα : Νομική βιβλιοθήκη, 2018.</t>
  </si>
  <si>
    <t>Παπαδημητρίου, Κώστας Δ., 1954-</t>
  </si>
  <si>
    <t>342(44)(091) MorM h 2002</t>
  </si>
  <si>
    <t>9e ed.</t>
  </si>
  <si>
    <t>Paris : Montchrestien, 2006.</t>
  </si>
  <si>
    <t>Morabito, Marcel.</t>
  </si>
  <si>
    <t>343(410) WilW c 2011</t>
  </si>
  <si>
    <t>Harlow, England New York : Longman, 2011.</t>
  </si>
  <si>
    <t>Wilson, William, 1953-</t>
  </si>
  <si>
    <t>343(410) GlaP b 2012</t>
  </si>
  <si>
    <t>22nd ed.</t>
  </si>
  <si>
    <t>Oxford : Oxford University Press, 2012.</t>
  </si>
  <si>
    <t>341.96:347.7(410) SchL e 2012</t>
  </si>
  <si>
    <t>Αίθουσα Διεθνούς Δικαίου και Εμπορικού Δικαίου</t>
  </si>
  <si>
    <t>12th ed.</t>
  </si>
  <si>
    <t>London : Sweet &amp; Maxwell, 2012.</t>
  </si>
  <si>
    <t>347.795 GarP a 2012</t>
  </si>
  <si>
    <t>Garo, Philippe</t>
  </si>
  <si>
    <t>347.79(44) BonP d 2016</t>
  </si>
  <si>
    <t>3e ed.</t>
  </si>
  <si>
    <t>Paris : LGDJ/Lextenso, 2016.</t>
  </si>
  <si>
    <t>347.764(44) BonJ d 2016</t>
  </si>
  <si>
    <t>5e éd.</t>
  </si>
  <si>
    <t>Paris : LexisNexis, 2016.</t>
  </si>
  <si>
    <t>Bonnard, Jérôme</t>
  </si>
  <si>
    <t>347.764(44) LamY d 2017</t>
  </si>
  <si>
    <t>14e ed.</t>
  </si>
  <si>
    <t>Paris : Dalloz, 2017.</t>
  </si>
  <si>
    <t>Lambert - Faivre, Yvonne</t>
  </si>
  <si>
    <t>368.23 TshJ f 2016</t>
  </si>
  <si>
    <t>Bloomington: AuthorHouse UK, 2016.</t>
  </si>
  <si>
    <t>Tshilomb JK, Joseph</t>
  </si>
  <si>
    <t>347.78 ΠαρΓ ε 2018</t>
  </si>
  <si>
    <t>Αίθουσα Αστικού και Αστικού Δικονομικού Δικαίου</t>
  </si>
  <si>
    <t>Αθήνα : Π.Ν. Σάκκουλας, 2018.</t>
  </si>
  <si>
    <t>Παραμυθιώτης, Γιάννος Γ.</t>
  </si>
  <si>
    <t>347.9(450) TarG p 2015</t>
  </si>
  <si>
    <t>Italy : Cedam Kluwer, 2015.</t>
  </si>
  <si>
    <t>9a ed.</t>
  </si>
  <si>
    <t>Milano : Giuffrè, 2017.</t>
  </si>
  <si>
    <t>Luiso, Francesco Paolo.</t>
  </si>
  <si>
    <t>347.777(495) ΚουΙ π 2015</t>
  </si>
  <si>
    <t>Αθήνα : Σάκκουλας, 2015.</t>
  </si>
  <si>
    <t>Κούρτης, Ιωάννης Γ.-Σ.</t>
  </si>
  <si>
    <t>343(4/9) SieU n 2018 1.5</t>
  </si>
  <si>
    <t>316.334.4 ΣταΠ κ 1966</t>
  </si>
  <si>
    <t>Αθήναι : Σετάκη, 1966</t>
  </si>
  <si>
    <t>Σταματιάδης, Πλάτων Β.</t>
  </si>
  <si>
    <t>343.155 ΣαβΝ υ 2018</t>
  </si>
  <si>
    <t>Αθήνα Θεσσαλονίκη : Εκδόσεις Σάκκουλα, 2018.</t>
  </si>
  <si>
    <t>Σαββίδης, Νικόλαος Μ.</t>
  </si>
  <si>
    <t>347.9 ΟρφΓ κ 2018</t>
  </si>
  <si>
    <t>Ορφανίδης, Γεώργιος Τσ.</t>
  </si>
  <si>
    <t>347.952(450) SolA m 2017</t>
  </si>
  <si>
    <t>6a ed.</t>
  </si>
  <si>
    <t>Milano : Cedam Kluwer, 2017.</t>
  </si>
  <si>
    <t>Soldi, Anna Maria</t>
  </si>
  <si>
    <t>34:7(0.053.2) ΣβοΕ ζ 2015</t>
  </si>
  <si>
    <t>Αθήνα : Νομική Βιβλιοθήκη, [2015]</t>
  </si>
  <si>
    <t>Σβορώνου, Ελένη.</t>
  </si>
  <si>
    <t>343.268 ΑνδΙ ε 2017</t>
  </si>
  <si>
    <t>Αθήνα : Π. Ν. Σάκκουλας, 2017.</t>
  </si>
  <si>
    <t>Ανδρουλάκης, Ιωάννης N.</t>
  </si>
  <si>
    <t>343.14 ΑνδΝ ζ 2017</t>
  </si>
  <si>
    <t>Ανδρουλάκης, Νικόλαος Κ., 1933-</t>
  </si>
  <si>
    <t>347.5(4-672EU) WinB d 2016 2</t>
  </si>
  <si>
    <t>Wien Berlin : Springer De Gruyter, 2007-2016</t>
  </si>
  <si>
    <t>349.6 ΣιοΓ ε 2018</t>
  </si>
  <si>
    <t>3η έκδ.</t>
  </si>
  <si>
    <t>Αθήνα : Εκδόσεις Σάκκουλα Α.Ε., 2018</t>
  </si>
  <si>
    <t>Σιούτη, Γλυκερία Π.</t>
  </si>
  <si>
    <t>341.218(564.3) ΚαρΙ i 2007</t>
  </si>
  <si>
    <t>Nicosia : Research Centre of Kykkos Monastery, 2007.</t>
  </si>
  <si>
    <t>Καρεκλάς, Ιάκωβος.</t>
  </si>
  <si>
    <t>341.3 ΚαρΙ θ 2018</t>
  </si>
  <si>
    <t>Αθήνα : Σάκκουλας, 2018.</t>
  </si>
  <si>
    <t>347.23(091) GarP t 2007</t>
  </si>
  <si>
    <t>Garnsey, Peter.</t>
  </si>
  <si>
    <t>Bonassies, Pierre</t>
  </si>
  <si>
    <t>Chichester Hoboken, NJ : Wiley, [2009]</t>
  </si>
  <si>
    <t>London : Routledge, 2017</t>
  </si>
  <si>
    <t>Cambridge : Cambridge University Press, 2007.</t>
  </si>
  <si>
    <t>Aix-en-Provence : Presses universitaires d'Aix-Marseille, 2012.</t>
  </si>
  <si>
    <t>Morgera, Elisa (ed.)</t>
  </si>
  <si>
    <t>Biodiversity and nature protection law</t>
  </si>
  <si>
    <t xml:space="preserve">Εγκληματολογία η κοινοτική αστυνόμευση στην Κύπρο </t>
  </si>
  <si>
    <t>Ο κοινωνικός έλεγχος : συμβολή εις την κοινωνιοψυχολογίαν των θεσμών</t>
  </si>
  <si>
    <t>Εγχειρίδιο δικαίου περιβάλλοντος</t>
  </si>
  <si>
    <t>Ζητείται δικηγόρος με μουστάκια και ουρά!</t>
  </si>
  <si>
    <t xml:space="preserve">Η υπέρβαση εξουσίας ως λόγος αναίρεσης κατά αποφάσεων στην ποινική δίκη </t>
  </si>
  <si>
    <t xml:space="preserve">Ο εργαζόμενος δημιουργός : το σημείο συνάντησης του δικαίου πνευματικης ιδιοκτησίας με το εργατικό δίκαιο </t>
  </si>
  <si>
    <t xml:space="preserve">Συλλογικό εργατικό δίκαιο </t>
  </si>
  <si>
    <t xml:space="preserve">Οι πρόσφατες εξελίξεις του πτωχευτικού δικαίου : 27ο Πανελλήνιο Συνέδριο Εμπορικού Δικαίου, Καρπενήσι, 20, 21 &amp; 22 Οκτωβρίου 2017 </t>
  </si>
  <si>
    <t xml:space="preserve">Κατάχρηση δικαιώματος ως λόγος ανακοπής του τρίτου κατ΄ άρθρ. 936 ΚΠολΔ </t>
  </si>
  <si>
    <t xml:space="preserve">Ζητήματα ερμηνείας του άρθρου 187 Π.Κ. : με αφορμή το υπ' αριθμ. 215/2015 Βουλεύματα του Συμβουλίου Εφετών Αθηνών : στην μνήμη του Σωτήρη Μπάγια) </t>
  </si>
  <si>
    <t>Η παραπλανητική και συγκριτική διαφήμιση</t>
  </si>
  <si>
    <t>Θεωρία του δικαίου πολέμου</t>
  </si>
  <si>
    <t xml:space="preserve">International law and politics on Salamis </t>
  </si>
  <si>
    <t xml:space="preserve">Psychology and law : a critical introduction </t>
  </si>
  <si>
    <t xml:space="preserve">Η ζήτηση και η ευρεση της αλήθειας στην ποινική δίκη </t>
  </si>
  <si>
    <t>Η εκτέλεση της δικαστικής απέλασης και η άρση των συνεπειών της</t>
  </si>
  <si>
    <t>Criminal law : doctrine and theory</t>
  </si>
  <si>
    <t xml:space="preserve">The function of protection &amp; indemnity marine insurance in relation to ship owner's liability for cargo claims : framing the legal context </t>
  </si>
  <si>
    <t>347.9(450) LuiF d 2017 1, 3, 4</t>
  </si>
  <si>
    <t>[Plymouth] : Virgin books, 2007.</t>
  </si>
  <si>
    <t>Mapping murder : the secrets of geographical profiling</t>
  </si>
  <si>
    <t xml:space="preserve">Diritto processuale civile </t>
  </si>
  <si>
    <t xml:space="preserve">Histoire constitutionnelle de la France : (1789-1958) </t>
  </si>
  <si>
    <t xml:space="preserve">Manuale dell'esecuzione forzata </t>
  </si>
  <si>
    <t>Forensic psychology : research, clinical practice, and applications</t>
  </si>
  <si>
    <t>Droit maritime</t>
  </si>
  <si>
    <t>Droit des assurances</t>
  </si>
  <si>
    <t xml:space="preserve">Investigative psychology : offender profiling and the analysis of criminal action </t>
  </si>
  <si>
    <t xml:space="preserve">Criminal psychology </t>
  </si>
  <si>
    <t xml:space="preserve">The hellenistic settlements in Europe, the islands, and Asia Minor </t>
  </si>
  <si>
    <t>The export trade : the law and practice of international trade</t>
  </si>
  <si>
    <t>Schmitthoff, Clive Macmillan</t>
  </si>
  <si>
    <t xml:space="preserve">Thinking about property : from antiquity to the age of revolution </t>
  </si>
  <si>
    <t xml:space="preserve">L'Adaptation du droit des transports maritimes au droit du commerce électronique </t>
  </si>
  <si>
    <t xml:space="preserve">The reasoning criminologist : essays in honour of Ronald V. Clarke </t>
  </si>
  <si>
    <t>Tilley Nick and Farrell Graham (ed.)</t>
  </si>
  <si>
    <t>Hillyard Paddy ... [et al.]</t>
  </si>
  <si>
    <t xml:space="preserve">Beyond criminology : taking harm seriously </t>
  </si>
  <si>
    <t>Glazebrook, P.R. (ed.)</t>
  </si>
  <si>
    <t>Blackstone's statutes on criminal law : 2012-2013</t>
  </si>
  <si>
    <t>Tarzia Giuseppe e Saletti Achille (ed.)</t>
  </si>
  <si>
    <t>Il processo cautelare</t>
  </si>
  <si>
    <t>5a ed.</t>
  </si>
  <si>
    <t>National criminal law in a comparative legal context</t>
  </si>
  <si>
    <t>Sieber Ulrich … [et al.] (ed.)</t>
  </si>
  <si>
    <t>Berlin : Duncker &amp; Humblot, 2011-</t>
  </si>
  <si>
    <t>Winiger Bénédict  … [et al.] (ed.)</t>
  </si>
  <si>
    <t>Digest of European tort law</t>
  </si>
  <si>
    <t>Cooke, John.</t>
  </si>
  <si>
    <t>Law of tort / John Cooke.</t>
  </si>
  <si>
    <t>10th ed.</t>
  </si>
  <si>
    <t>Harlow Essex, England New York : Pearson Longman, 2011.</t>
  </si>
  <si>
    <t>347.5 CooJ l 2011</t>
  </si>
  <si>
    <t>Beale, H. G.</t>
  </si>
  <si>
    <t>Contract : cases and materials / H.G. Beale, W.D. Bishop, M.P. Furmston.</t>
  </si>
  <si>
    <t>5th ed.</t>
  </si>
  <si>
    <t>Oxford New York : Oxford University Press, 2008.</t>
  </si>
  <si>
    <t>347.44 BeaH c 2008</t>
  </si>
  <si>
    <t>Lunney, Mark.</t>
  </si>
  <si>
    <t>Tort law : text and materials / Mark Lunney, Donald Nolan and Ken Oliphant.</t>
  </si>
  <si>
    <t>6th ed.</t>
  </si>
  <si>
    <t>Oxford, United Kingdom : Oxford University Press, 2017.</t>
  </si>
  <si>
    <t>347.5 LunM t 2017</t>
  </si>
  <si>
    <t>Elliott, Catherine, 1966-</t>
  </si>
  <si>
    <t>French legal system / Catherine Elliott and Catherine Vernon.</t>
  </si>
  <si>
    <t>Harlow, England New York : Longman, 2006.</t>
  </si>
  <si>
    <t>34(44) EllC f 2006</t>
  </si>
  <si>
    <t>Bermingham, Vera.</t>
  </si>
  <si>
    <t>Tort / by Vera Bermingham.</t>
  </si>
  <si>
    <t>9th ed.</t>
  </si>
  <si>
    <t>London : Sweet &amp; Maxwell Thomson Reuters, 2011.</t>
  </si>
  <si>
    <t>347.5 BerV t 2011</t>
  </si>
  <si>
    <t>Παναγιωτόπουλος, Αδάμ.</t>
  </si>
  <si>
    <t>Βιοτράπεζες και προσωπικά δεδομένα / Αδάμ Παναγιωτόπουλος.</t>
  </si>
  <si>
    <t>Αθήνα : Αντ. Ν. Σάκκουλας, 2018.</t>
  </si>
  <si>
    <t>347.611 ΠανΑ β 2018</t>
  </si>
  <si>
    <t>McBride, Nicholas J.</t>
  </si>
  <si>
    <t>Letters to a law student : a guide to studing law at University / Nicholas J. McBride.</t>
  </si>
  <si>
    <t>Essex : Pearson Education Limited, 2010.</t>
  </si>
  <si>
    <t>34(410) McBΝ l 2010</t>
  </si>
  <si>
    <t>23rd ed.</t>
  </si>
  <si>
    <t>34(4-672EU) FosN b 2012</t>
  </si>
  <si>
    <t>20th ed.</t>
  </si>
  <si>
    <t>347.23 ThoM b 2012</t>
  </si>
  <si>
    <t>Virgo, Graham.</t>
  </si>
  <si>
    <t>The principles of equity &amp; trusts / Graham Virgo.</t>
  </si>
  <si>
    <t>Oxford, U.K. : Oxford University Press, 2012.</t>
  </si>
  <si>
    <t>347.129 VirG p 2012</t>
  </si>
  <si>
    <t>Edwards, Richard, 1944-</t>
  </si>
  <si>
    <t>Trusts and equity / Richard Edwards and Nigel Stockwell.</t>
  </si>
  <si>
    <t>11th ed.</t>
  </si>
  <si>
    <t>Harlow : Pearson Education, 2013.</t>
  </si>
  <si>
    <t>347.129 EdwR t 2013</t>
  </si>
  <si>
    <t>Weir, Tony.</t>
  </si>
  <si>
    <t>An introduction to tort law / Tony Weir.</t>
  </si>
  <si>
    <t>Oxford New York : Oxford University Press, 2006.</t>
  </si>
  <si>
    <t>347.5 WeiT i 2006</t>
  </si>
  <si>
    <t>Δανηλάτου, Αγγελική</t>
  </si>
  <si>
    <t>Κοινόχρηστοι χώροι &amp; πράγματα : στο δημόσιο και στο ιδιωτικό δίκαιο: ερμηνεία, νομολογία, υποδείγματα / Αγγελική Δανηλάτου.</t>
  </si>
  <si>
    <t>Αθήνα : Νομική βιλιοθήκη, c2014</t>
  </si>
  <si>
    <t>351.711 ΔανΑ κ 2014</t>
  </si>
  <si>
    <t>3rd ed.</t>
  </si>
  <si>
    <t>Oxford : Oxford University Press, 2016.</t>
  </si>
  <si>
    <t>351.824.11 RogM e 2016</t>
  </si>
  <si>
    <t>Sadeleer, Nicolas de</t>
  </si>
  <si>
    <t>EU environmental law and the internal market / Nicolas de Sadeleer.</t>
  </si>
  <si>
    <t>New York : Oxford University Press, 2014</t>
  </si>
  <si>
    <t>349.6(4-672EU) SadN e 2014</t>
  </si>
  <si>
    <t>Talus, Kim.</t>
  </si>
  <si>
    <t>Introduction to EU energy law/ Kim Talus.</t>
  </si>
  <si>
    <t>Oxford, United Kingdom: Oxford University Press, 2016</t>
  </si>
  <si>
    <t>351.824.11(4-672EU) TalK e 2016</t>
  </si>
  <si>
    <t>Calster, Geert van.</t>
  </si>
  <si>
    <t>EU waste law / Geert van Calster.</t>
  </si>
  <si>
    <t>Oxford, United Kingdom : Oxford University Press, 2015.</t>
  </si>
  <si>
    <t>351.777.61(4-672EU) CalG e 2015</t>
  </si>
  <si>
    <t>Oxford, United Kingdom : Oxford University Press, 2016.</t>
  </si>
  <si>
    <t>341:502/504 CarC o 2016</t>
  </si>
  <si>
    <t>Νεοκλέους, Ανδρέας.</t>
  </si>
  <si>
    <t>Εγκόλπιο κυπριακών νόμων : τα κυριότερα νομοθετήματα όλων των κλάδων του δικαίου - νομολογία κατ' άρθρο / Ανδρέας Νεοκλέους συνεργάτες Χρίστος Μελίδης... [κ.ά.]</t>
  </si>
  <si>
    <t>Αθήνα : Νομική Βιβλιοθήκη, 2008.</t>
  </si>
  <si>
    <t>34(564.3) ΝεοΑ ε 2008</t>
  </si>
  <si>
    <t>Kingston, Suzanne.</t>
  </si>
  <si>
    <t>European environmental law / Suzanne Kingston, Veerle Heyvaert, Alexandra Ĉavoŝki.</t>
  </si>
  <si>
    <t>Cambridge : Cambridge University Press, 2017.</t>
  </si>
  <si>
    <t>349.6(4) KingS e 2017</t>
  </si>
  <si>
    <t>Oxford, United Kingdom : Oxford University Press, 2013.</t>
  </si>
  <si>
    <t>349.6(4-672EU) BerL e 2013</t>
  </si>
  <si>
    <t>Κουρούτζας, Χρήστος.</t>
  </si>
  <si>
    <t>Εγκληματολογία της γενετικής / Χρήστος Κουρούτζας.</t>
  </si>
  <si>
    <t>Αθήνα : Πεδίο, 2018.</t>
  </si>
  <si>
    <t>343.94 ΚουΧ ε 2018</t>
  </si>
  <si>
    <t>Μπάκαβου, Μαρία.</t>
  </si>
  <si>
    <t>Περί λιμένων : μαρίνες - αγκυροβόλια - τουριστικά - αλιευτικά καταφύγια / Μαρία Μπάκαβου, Φώτης Φωτόπουλος.</t>
  </si>
  <si>
    <t>351.813.12 ΜπαΜ π 2017</t>
  </si>
  <si>
    <t>Περί ρεμάτων : οριοθέτηση, διευθέτηση, εκτροπή, δόμηση, αστυνόμευση, αμμοληψία, πλεύσιμοι ποταμοί / Μαρία Μπάκαβου, Φώτης Φωτόπουλος.</t>
  </si>
  <si>
    <t>Αθήνα : Νομική Βιβλιοθήκη, 2016.</t>
  </si>
  <si>
    <t>349.6 ΜπαΜ πε 2016</t>
  </si>
  <si>
    <t>Περί αιγιαλού και παραλίας : καθορισμός - προστασία - προστασία - κυρώσεις - επιτρεπτές επεμβάσεις / Μαρία Μπάκαβου, Φώτης Φωτόπουλος.</t>
  </si>
  <si>
    <t>349.6 ΜπαΜ π 2016</t>
  </si>
  <si>
    <t>Υπουργείο Δικαιοσύνης, Διαφάνειας και Ανθρωπίνων Δικαιωμάτων. Γενική Γραμματεία Αντεγκληματικής Πολιτικής.</t>
  </si>
  <si>
    <t>Αντεγκληματική πολιτική : παρόν και μέλλον / Υπουργείο Δικαιοσύνης, Διαφάνειας και Ανθρωπίνων Δικαιωμάτων.</t>
  </si>
  <si>
    <t>[Αθήνα] : Εθνικό Τυπογραφείο, 2017.</t>
  </si>
  <si>
    <t>343.985 ΥΔΔΑΔ.ΓΓΑΠ α 2017</t>
  </si>
  <si>
    <t>Ελλάδα. Υπουργείο Δικαιοσύνης, Διαφάνειας και Ανθρωπίνων Δικαιωμάτων. Γενική Γραμματεία Αντεγκληματικής Πολιτικής.</t>
  </si>
  <si>
    <t>Τέχνη και φυλακή : κείμενα εισηγήσεων από την εκδήλωση Τέχνη και Φυλακή στη Διεθνή Συνάντηση Σύγχρονης Τέχνης Art-Athina 2016 / Υπουργείο Δικαιοσύνης, Διαφάνειας και Ανθρωπίνων Δικαιωμάτων επιμέλεια Σοφία Γιοβάνογλου.</t>
  </si>
  <si>
    <t>343.811 ΥΔΔΑΔ.ΓΓΑΠ τ 2017</t>
  </si>
  <si>
    <t>Παπαπετρόπουλος, Δημήτριος Α.φ</t>
  </si>
  <si>
    <t>Προστασία της αρχαιολογικής και νώτερης πολιτιστικής κληρονομιάς : κατ' άρθρο ερμηνεία Ν. 3028/2002 / Δημήτριος Α. Παπαπετρόπουλος.</t>
  </si>
  <si>
    <t>2η έκδ.</t>
  </si>
  <si>
    <t>Θεσσαλονίκη : Σάκκουλας, 2017.</t>
  </si>
  <si>
    <t>349.6 ΠαπΔ π 2017</t>
  </si>
  <si>
    <t>Bleyen, Lief.</t>
  </si>
  <si>
    <t>Judicial sales of ships: a comparative study / Lief Bleyennborn.</t>
  </si>
  <si>
    <t>Cham : Springer, 2016.</t>
  </si>
  <si>
    <t>341.96:347.791.6 BleL j 2016</t>
  </si>
  <si>
    <t>Sparka, Felix.</t>
  </si>
  <si>
    <t>Jurisdiction and arbitration clauses in maritime transport documents: a comparative analysis / Felix Sparka.</t>
  </si>
  <si>
    <t>Berlin: Springer, 2010.</t>
  </si>
  <si>
    <t>341.96:347.795 SpaF j 2010</t>
  </si>
  <si>
    <t>London : Palgrave MacMillan, 2016.</t>
  </si>
  <si>
    <t>347.795 ΚαβΜ i 2009</t>
  </si>
  <si>
    <t>Gillette, Clayton P., συγγραφέας.</t>
  </si>
  <si>
    <t>The UN Convention on Contracts for the International Sale of Goods : theory and practice / Clayton P. Gillette, Steven D. Walt.</t>
  </si>
  <si>
    <t>New York NY : Cambridge University Press, 2016.</t>
  </si>
  <si>
    <t>341.96:347.751 GilC u 2016</t>
  </si>
  <si>
    <t>Cambridge, United Kingdom : Cambridge University Press, 2017.</t>
  </si>
  <si>
    <t>341:504.5:665.6 FauM c 2017</t>
  </si>
  <si>
    <t>Θεοδόσης, Γεράσιμος</t>
  </si>
  <si>
    <t>Η ελευθερία της τέχνης / Γεράσιμος Θεοδόσης.</t>
  </si>
  <si>
    <t>Αθήνα : Καστανιώτη, 2000.</t>
  </si>
  <si>
    <t>34:7 ΘεοΓ ε 2000</t>
  </si>
  <si>
    <t>Αίθουσα Αστικού και Αστικού ΔΙκονομικού Δικαίου</t>
  </si>
  <si>
    <t>Μέλισσας, Δημήτρης Κ.</t>
  </si>
  <si>
    <t>Νέος οικοδομικός κανονισμός Ν. 4067/2012 (όπως τροποποιήθηκε) : ερμηνεία κατ' άρθρο, αποφάσεις ΣτΕ και Διοικητικών Εφετείων, εγκύκλιοι, γνωμοδοτήσεις ΝΣΚ, αποφάσεις ΚΕΣΑ / Δημήτρης Κ. Μέλισσας.</t>
  </si>
  <si>
    <t>Αθήνα Θεσσαλονίκη : Εκδόσεις Σάκκουλα, 2015.</t>
  </si>
  <si>
    <t>349.44(495)ΚΩΔ ΜελΔ ν 2015</t>
  </si>
  <si>
    <t>Αίθουσ Δημοσίου Δικαίου</t>
  </si>
  <si>
    <t>Γεωργιάδου, Μαρία</t>
  </si>
  <si>
    <t>Αναγκαστική απαλλοτρίωση : ενημέρωση μέχρι και το Ν. 4170/2013 / Μαρία Γεωργιάδου.</t>
  </si>
  <si>
    <t>Αθήνα : Νομική Βιβλιοθήκη, c2014.</t>
  </si>
  <si>
    <t>351.712.5 ΓεωΜ α 2014</t>
  </si>
  <si>
    <t>Harlow : Pearson Education, 2011.</t>
  </si>
  <si>
    <t>347.129 EdwR t 2011</t>
  </si>
  <si>
    <t>Γεωργιάδου, Μαρία.</t>
  </si>
  <si>
    <t>Αναγκαστική απαλλοτρίωση : θεωρία - νομολογία - υποδείγματα / Μαρία Γεωργιάδου επιμέλεια υποδειγμάτων Αγγελική Δανηλάτου.</t>
  </si>
  <si>
    <t>Αθήνα : Νομική Βιβλιοθήκη, 2012.</t>
  </si>
  <si>
    <t>351.712.5 ΓεωΜ α 2012</t>
  </si>
  <si>
    <t>Craig, P. P. (Paul P.)</t>
  </si>
  <si>
    <t>UK, EU and the global administrative law : foundations and challenges / Paul Craig.</t>
  </si>
  <si>
    <t>Cambridge, United Kingdom : Cambridge University Press, 2015.</t>
  </si>
  <si>
    <t>342.9 CraP u 2015</t>
  </si>
  <si>
    <t>Bradley, A. W. (Anthony Wilfred)</t>
  </si>
  <si>
    <t>Constitutional and administrative law / A W Bradley, K D Ewing, C J S Knight.</t>
  </si>
  <si>
    <t>17th ed.</t>
  </si>
  <si>
    <t>Harlow, United Kingdom New York : Pearson, 2018.</t>
  </si>
  <si>
    <t>342(410) BraA c 2018</t>
  </si>
  <si>
    <t>Harlow, Carol.</t>
  </si>
  <si>
    <t>Law and administration / Carol Harlow, Richard Rawlings.</t>
  </si>
  <si>
    <t>Cambridge, United Kingdom : Cambrige University Press, 2009, 2010 [ανατύπωση]</t>
  </si>
  <si>
    <t>342(410) HarC l 2009</t>
  </si>
  <si>
    <t>Αίθουσα Δημοσίου Δικαίου ανατύπωση 2010</t>
  </si>
  <si>
    <t>Cambridge, United Kingdom: Cambridge University Press, 2015</t>
  </si>
  <si>
    <t>341.231.14 FølA c 2015</t>
  </si>
  <si>
    <t>Broyelle, Camille.</t>
  </si>
  <si>
    <t>Contentieux administratif / Camille Broyelle.</t>
  </si>
  <si>
    <t>5e éd., 2017-2018.</t>
  </si>
  <si>
    <t>[Paris] : LGDJ, 2017.</t>
  </si>
  <si>
    <t>351.95 BroC c 2017</t>
  </si>
  <si>
    <t>Auby, Jean Marie.</t>
  </si>
  <si>
    <t>Droit administratif des biens : domaine public et privé, travaux et ouvrages publics expropriation / Jean-Marie Auby, Pierre Bon, Jean-Bernard Auby, Philippe Terneyre.</t>
  </si>
  <si>
    <t>7e éd.</t>
  </si>
  <si>
    <t>Paris : Dalloz, 2016.</t>
  </si>
  <si>
    <t>351.712.5 AubJ d 2016</t>
  </si>
  <si>
    <t>Κλαμαρής, Κανέλλος</t>
  </si>
  <si>
    <t>Die Bestätigung anfechtbarer Hauptversammlungsbeschlüsse / Kanellos Klamaris.</t>
  </si>
  <si>
    <t>Baden-Baden Beck, 2016.</t>
  </si>
  <si>
    <t>347.725(430) ΚλαΚ b 2016</t>
  </si>
  <si>
    <t>Castaneda, Carlos, 1931-1998.</t>
  </si>
  <si>
    <t>A separate reality fre;"Voir : les enseignements d'un sorcier yaqui / Carlos Castaneda traduit de l'anglais par Marcel Kahn postf. de Jean Monod."</t>
  </si>
  <si>
    <t>[Paris] : Gallimard, 1971.</t>
  </si>
  <si>
    <t>23 CasC s/v 1971</t>
  </si>
  <si>
    <t>Αίθουσα Ιστορίας, Θεωρίας και Κοινωνιολογίας του Δικαίου</t>
  </si>
  <si>
    <t>Baltrusch, Ernst.</t>
  </si>
  <si>
    <t>Die Juden und das Römische Reich : Geschichte einer konfliktreichen Beziehung / Ernst Baltrusch.</t>
  </si>
  <si>
    <t>Darmstadt : Wissenschaftliche Buchgesellschaft, 2002.</t>
  </si>
  <si>
    <t>26(091) BalE j 2002</t>
  </si>
  <si>
    <t>Basdevant-Gaudemet, Brigitte.</t>
  </si>
  <si>
    <t>Introduction historique au droit, XIIIe-XXe siècles / Brigitte Basdevant-Gaudemet, Jean Gaudemet.</t>
  </si>
  <si>
    <t>Paris : L.G.D.J., c2000.</t>
  </si>
  <si>
    <t>34(44)(091) BasB i 2000</t>
  </si>
  <si>
    <t>Azoulay, Vincent.</t>
  </si>
  <si>
    <t>Xénophon et les grâces du pouvoir : de la charis au charisme / Vincent Azoulay.</t>
  </si>
  <si>
    <t>Paris : Publications de la Sorbonne, 2004.</t>
  </si>
  <si>
    <t>82-14 AzoV x 2004</t>
  </si>
  <si>
    <t>Epping, Volker</t>
  </si>
  <si>
    <t>Grudrechte : / Volker Epping in zusammenarbeit mit Sebastian Lenz und Philipp Leydecker.</t>
  </si>
  <si>
    <t>7. Aufl.</t>
  </si>
  <si>
    <t>Berlin : Springer, 2017.</t>
  </si>
  <si>
    <t>342.7 EppV g 2017</t>
  </si>
  <si>
    <t>Sachs, Michael.</t>
  </si>
  <si>
    <t>Verfassungsrecht II - Grundrechte / Michael Sachs.</t>
  </si>
  <si>
    <t>342.7 SacM v 2017</t>
  </si>
  <si>
    <t>Frier, Pierr-Laurent, 1953-2005.</t>
  </si>
  <si>
    <t>Droit administratif / Pierre-Laurent Frier, Jacques Petit.</t>
  </si>
  <si>
    <t>11e éd., 2017-2018.</t>
  </si>
  <si>
    <t>Issy-les-Moulineaux : LGDJ, 2017.</t>
  </si>
  <si>
    <t>342.9(44) FriP d 2017</t>
  </si>
  <si>
    <t>Rousseau, Dominique, 1949-</t>
  </si>
  <si>
    <t>Droit du contentieux constitutionnel / Dominique Rousseau, Pierre-Yves Gahdoun, Julien Bonnet.</t>
  </si>
  <si>
    <t>11e éd.</t>
  </si>
  <si>
    <t>Issy-les-Moulineaux : LGDJ, 2016.</t>
  </si>
  <si>
    <t>342.56 RouD d 2016</t>
  </si>
  <si>
    <t>Boudon, Julien.</t>
  </si>
  <si>
    <t>Manuel de droit constitutionnel / Julien Boudon.</t>
  </si>
  <si>
    <t>Paris : puf, 2015-</t>
  </si>
  <si>
    <t>342(44) BouJ m 2015- 1</t>
  </si>
  <si>
    <t>2e éd. mise à jour.</t>
  </si>
  <si>
    <t>Paris : puf, 2016-</t>
  </si>
  <si>
    <t>342(44) BouJ m 2016- 2</t>
  </si>
  <si>
    <t>Lachaume, Jean-François.</t>
  </si>
  <si>
    <t>Droit administratif : les grandes décisions de la jurisprudence / Jean-François Lachaume, Hélène Pauliat, Stephane Braconnier, Clotilde Deffigier.</t>
  </si>
  <si>
    <t>17e éd. mise à jour.</t>
  </si>
  <si>
    <t>Paris : puf, 2017.</t>
  </si>
  <si>
    <t>342.9(44)(094.9) LacJ d 2017</t>
  </si>
  <si>
    <t>Colson, Jean Philippe.</t>
  </si>
  <si>
    <t>Droit public économique / Jean-Philippe Colson, Pascale Idoux.</t>
  </si>
  <si>
    <t>8e éd.</t>
  </si>
  <si>
    <t>Issy-les-Moulineaux : LGDJ lextenso éditions, 2016.</t>
  </si>
  <si>
    <t>351.82 ColJ d 2016</t>
  </si>
  <si>
    <t>Long, Marceau.</t>
  </si>
  <si>
    <t>Les grands arrêts de la jurisprudence administrative / Marceau Long, Prosper Weil, Guy Braibant, Pierre Delvolvé, Bruno Genevois.</t>
  </si>
  <si>
    <t>21e éd.</t>
  </si>
  <si>
    <t>342.9(44)(094.9) LonM g 2017</t>
  </si>
  <si>
    <t>Γαλλία. Conseil constitutionnel.</t>
  </si>
  <si>
    <t>Les grandes décisions du Conseil constitutionnel / Patrick Gaïa, Richard Ghevontian, Ferdinand Mélin-Soucramanien, Éric Oliva, André Roux.</t>
  </si>
  <si>
    <t>18 e éd.</t>
  </si>
  <si>
    <t>342.56(44)(094.9) Γ.CC g 2016</t>
  </si>
  <si>
    <t>Banakar, Reza.</t>
  </si>
  <si>
    <t xml:space="preserve">Normativity in legal sociology : methodological reflections on law and regulation in late modernity </t>
  </si>
  <si>
    <t>Maastricht : Springer, 2015</t>
  </si>
  <si>
    <t>316.334.4 BanR n 2015</t>
  </si>
  <si>
    <t>Αίθουσα Ιστορίας και Φιλοσοφίας του δικαίου</t>
  </si>
  <si>
    <t>Bermann, George A.</t>
  </si>
  <si>
    <t>International arbitration and private international law/ George A. Bermann</t>
  </si>
  <si>
    <t>[The Hague] : Brill/Nijhoff, 2017</t>
  </si>
  <si>
    <t>341.98 BerG i 2017</t>
  </si>
  <si>
    <t>Αίθουσα Δημοσίου Διεθνούς δικαίου και Εμπορικού δικαίου</t>
  </si>
  <si>
    <t>Berneri, Chiara.</t>
  </si>
  <si>
    <t xml:space="preserve">Family reunification in the EU : the movement and residence rights of third country national family members of EU citizens </t>
  </si>
  <si>
    <t>Oxford : Hart Publishing, 2017</t>
  </si>
  <si>
    <t>341.215.4-054.72(4-672EU) BerC f 2017</t>
  </si>
  <si>
    <t>Boisson de Chazournes, Laurence</t>
  </si>
  <si>
    <t xml:space="preserve">Fresh water in international law </t>
  </si>
  <si>
    <t>Oxford, United Kingdom : Oxford University Press, 2015</t>
  </si>
  <si>
    <t>341:502.51 (28) DeCL f 2015</t>
  </si>
  <si>
    <t>Crawford, James, 1948-</t>
  </si>
  <si>
    <t>Brownlie's principles of public international law</t>
  </si>
  <si>
    <t>8th ed.</t>
  </si>
  <si>
    <t>Oxford, United Kingdom : Oxford University Press, 2012</t>
  </si>
  <si>
    <t>341.1/.8 CraJ b 2012</t>
  </si>
  <si>
    <t>Delebecque, Philippe.</t>
  </si>
  <si>
    <t>13e ed.</t>
  </si>
  <si>
    <t>Paris : Dalloz, 2014.</t>
  </si>
  <si>
    <t>347.79(44) DelP d 2014</t>
  </si>
  <si>
    <t>Denza, Eileen.</t>
  </si>
  <si>
    <t>Diplomatic law : commentary on the Vienna Convention on Diplomatic Relations / Eileen Denza</t>
  </si>
  <si>
    <t>4η έκδ.</t>
  </si>
  <si>
    <t>Oxford : Oxford University Press, 2016</t>
  </si>
  <si>
    <t>341.7 DenE d 2016</t>
  </si>
  <si>
    <t>Dumberry, Patrick.</t>
  </si>
  <si>
    <t>The formation and identification of rules of customary international law in international investment law</t>
  </si>
  <si>
    <t>Cambridge, United Kingdom : Cambridge University Press, 2016.</t>
  </si>
  <si>
    <t>341.96:347.73 DumP f 2016</t>
  </si>
  <si>
    <t>Eeckhout, Piet.</t>
  </si>
  <si>
    <t>EU external relations law</t>
  </si>
  <si>
    <t>Oxford ; New York : Oxford University Press, 2011.</t>
  </si>
  <si>
    <t>327(4-672EU) EecP e 2012</t>
  </si>
  <si>
    <t>Fox, Hazel.</t>
  </si>
  <si>
    <t>The law of state immunity / Hazel Fox, Philippa Webb.</t>
  </si>
  <si>
    <t>Rev. and updated 3rd ed.</t>
  </si>
  <si>
    <t>Oxford : Oxford University Press, 2013.</t>
  </si>
  <si>
    <t>341.461 FoxH l 2013</t>
  </si>
  <si>
    <t>Frankfurter Medienrechtstage (9. : 2010 : Frnakfurt)</t>
  </si>
  <si>
    <t>Staatliche Massnahmen zur Behinderung freier Berichterstattung in Ost- und Südosteuropa : Stand und Gegenstrategien : 24.-25. November 2010 Europa-Universität Viadrina, Frankfurt (Oder)</t>
  </si>
  <si>
    <t>Berlin : Berliner Wissenschafts-Verlag, 2011.</t>
  </si>
  <si>
    <t>342.732(063) FM2010 s 2011</t>
  </si>
  <si>
    <t>Higgins, Rosalyn.</t>
  </si>
  <si>
    <t xml:space="preserve">Oppenheim's international law : United Nations </t>
  </si>
  <si>
    <t>New York, NY : Oxford University Press, 2017.</t>
  </si>
  <si>
    <t>341.1 UN HigR o 2017 1</t>
  </si>
  <si>
    <t>341.1 UN HigR o 2017 2</t>
  </si>
  <si>
    <t>Kolb, Robert.</t>
  </si>
  <si>
    <t>The Elgar companion to the International Court of Justice</t>
  </si>
  <si>
    <t>Cheltenham, UK : Edward Elgar, 2014.</t>
  </si>
  <si>
    <t>341.645 KolR f 2014</t>
  </si>
  <si>
    <t xml:space="preserve">Advanced introduction to international humanitarian law </t>
  </si>
  <si>
    <t>Cheltenham, UK : Edward Elgar, 2014</t>
  </si>
  <si>
    <t>341.33 KolR a 2014</t>
  </si>
  <si>
    <t>Lela P. Love ; μετάφραση-επιμέλεια Μαίρη Ορφανού."</t>
  </si>
  <si>
    <t>The middle voice-Mediating Conflict Successfully ; Ανάμεσα στα μέρη Ο ουδέτερος τρίτος. Στρατηγικές για μία επιτυχημένη διαμεσολάβηση</t>
  </si>
  <si>
    <t>Αθήνα : Νομική Βιβλιοθήκη, 2014</t>
  </si>
  <si>
    <t>005.574 StuJ m/α 2014</t>
  </si>
  <si>
    <t>Matsushita, Mitsuo.</t>
  </si>
  <si>
    <t>The World Trade Organization : law, practice, and policy / Mitsuo Matsushita... [et al.]</t>
  </si>
  <si>
    <t>Oxford : Oxford University Press, 2017.</t>
  </si>
  <si>
    <t>346(06) ΠΟΕ MatM w 2017</t>
  </si>
  <si>
    <t>McLachlan, Campbell.</t>
  </si>
  <si>
    <t>International investment arbitration : substantive principles</t>
  </si>
  <si>
    <t>341:346.93 McLC i 2017</t>
  </si>
  <si>
    <t>Oda, Hiroshi.</t>
  </si>
  <si>
    <t xml:space="preserve">Japanese law </t>
  </si>
  <si>
    <t>3rd ed</t>
  </si>
  <si>
    <t>Oxford : University Press, 2012</t>
  </si>
  <si>
    <t>34(520) OdaH j 2012</t>
  </si>
  <si>
    <t>Peters, Anne.</t>
  </si>
  <si>
    <t>Beyond human rights : the legal status of the individual in international law / Anne Peters ; translated by Jonathan Huston.</t>
  </si>
  <si>
    <t>Cambridge : Cambridge University Press, 2016.</t>
  </si>
  <si>
    <t>341.231.14 PetA b 2016</t>
  </si>
  <si>
    <t>Ramón Alzate Sáez de Heredia ... [et al.]</t>
  </si>
  <si>
    <t xml:space="preserve">Mediación y resolución de conflictos : técnicas y ámbitos </t>
  </si>
  <si>
    <t>Madrid : Tecnos, 2013</t>
  </si>
  <si>
    <t>005.574 SolH m 2013</t>
  </si>
  <si>
    <t>Rothwell, Donald.</t>
  </si>
  <si>
    <t>The International law of the sea / Donald R. Rothwell and Tim Stephens</t>
  </si>
  <si>
    <t>Oxford : Hart, 2016</t>
  </si>
  <si>
    <t>341.221.2 RotD i 2016</t>
  </si>
  <si>
    <t>Ryngaert, Cedric.</t>
  </si>
  <si>
    <t>Jurisdiction in international law / Cedric Ryngaert, Professor of Public International Law, Utrecht University.</t>
  </si>
  <si>
    <t>Oxford, New York : Oxford University Press, 2015.</t>
  </si>
  <si>
    <t>341.6 RynC j 2015</t>
  </si>
  <si>
    <t>Saint-Alary-Houin, Corinne.</t>
  </si>
  <si>
    <t>Droit des entreprises en difficulté</t>
  </si>
  <si>
    <t>10e éd.</t>
  </si>
  <si>
    <t>Paris : LGDJ, 2016.</t>
  </si>
  <si>
    <t>347.736(44) SaiC d 2016</t>
  </si>
  <si>
    <t>Salles, Luiz Eduardo Ribeiro.</t>
  </si>
  <si>
    <t>Forum shopping in international adjudication : the role of preliminary objections / Luiz Eduardo Ribeiro Salles.</t>
  </si>
  <si>
    <t>Cambridge : Cambridge University Press, 2014</t>
  </si>
  <si>
    <t>341.645 SalL f 2014</t>
  </si>
  <si>
    <t>Schiele, Simone.</t>
  </si>
  <si>
    <t xml:space="preserve">Evolution of international environmental regimes : the case of climate change </t>
  </si>
  <si>
    <t>New York : Cambridge University Press, 2015.</t>
  </si>
  <si>
    <t>341:502/504 SchS e 2015</t>
  </si>
  <si>
    <t>Shany, Yuval.</t>
  </si>
  <si>
    <t>Assessing the effectiveness of international courts / Yuval Shany.</t>
  </si>
  <si>
    <t>Oxford, United Kingdom : Oxford University Press, 2014</t>
  </si>
  <si>
    <t>341.645 ShaY a 2014</t>
  </si>
  <si>
    <t>Shaw, Malcolm N.</t>
  </si>
  <si>
    <t xml:space="preserve">International law </t>
  </si>
  <si>
    <t>8η έκδ.</t>
  </si>
  <si>
    <t>Cambridge, United Kingdom : Cambridge University Press, 2017</t>
  </si>
  <si>
    <t>341.1/.8 ShaM i 2017</t>
  </si>
  <si>
    <t>Αίθουσα Δημοσίου διεθνούς δικαίου και Εμπορικού δικαίου</t>
  </si>
  <si>
    <t>Shelton, Dinah.</t>
  </si>
  <si>
    <t>Advanced introduction to international human rights law / Dinah L. Shelton.</t>
  </si>
  <si>
    <t>Cheltenham: Edward Elgar, 2014</t>
  </si>
  <si>
    <t>341.231.14 SheD a 2014</t>
  </si>
  <si>
    <t>Shucksmith, Christy.</t>
  </si>
  <si>
    <t>The International Committee of the Red Cross and its mandate to protect and assist : law and practice</t>
  </si>
  <si>
    <t>Portland : Hart Publishing, 2017.</t>
  </si>
  <si>
    <t>341.33 ShuC i 2017</t>
  </si>
  <si>
    <t>Thirlway, H. W. A.</t>
  </si>
  <si>
    <t>The International Court of Justice / Hugh Thirlway.</t>
  </si>
  <si>
    <t>341.645.2 ThiH i 2016</t>
  </si>
  <si>
    <t>Tödter, Christiane.</t>
  </si>
  <si>
    <t xml:space="preserve">Europäisches Kindschaftsrecht : nach der Verordnung (EG) Nr. 2201/2003 </t>
  </si>
  <si>
    <t>Frankfurt am Main ; New York : P. Lang, 2010.</t>
  </si>
  <si>
    <t>347.634(4-672EU) TodC e 2010</t>
  </si>
  <si>
    <t>Togolese Republic</t>
  </si>
  <si>
    <t>Code des personnes et de la famille</t>
  </si>
  <si>
    <t>[Lomé, Togo] : Editogo, [2012].</t>
  </si>
  <si>
    <t>347.6 ΚΩΔ TR c [2012]</t>
  </si>
  <si>
    <t>Wanitzek, Ulrike.</t>
  </si>
  <si>
    <t xml:space="preserve">Rechtliche Elternschaft bei medizinisch unterstützter Fortpflanzung </t>
  </si>
  <si>
    <t>Bielefeld : E. und W. Gieseking, 2002.</t>
  </si>
  <si>
    <t>347.56:614.25 WarU r 2002</t>
  </si>
  <si>
    <t>Zhang, Taisu.</t>
  </si>
  <si>
    <t xml:space="preserve">The laws and economics of Confucianism : kinship and property in pre-industrial China and England </t>
  </si>
  <si>
    <t>340.14 (510) ZhaT l 2017</t>
  </si>
  <si>
    <t>Αυδίκος, Γρηγόριος Ε.</t>
  </si>
  <si>
    <t>Η δίκαιη ικανοποίηση για την υπέρβαση της εύλογης διάρκειας της διοικητικής δίκης : Ν.4055/2012 : θεωρία-νομολογία-ΕΣΔΑ</t>
  </si>
  <si>
    <t>Αθήνα : Πεδίο, 2016.</t>
  </si>
  <si>
    <t>351.95 ΑυδΓ δ 2016</t>
  </si>
  <si>
    <t>Βέργου, Μαρία.</t>
  </si>
  <si>
    <t>Η προστασία των πολιτιστικών αγαθών : διεθνές, ευρωπαϊκό και ελληνικό δίκαιο</t>
  </si>
  <si>
    <t>Αθήνα : [χ.ό.], 2016.</t>
  </si>
  <si>
    <t>351.85 ΒερΜ π 2016</t>
  </si>
  <si>
    <t>Ιωάννου, Κρατερός Μ.</t>
  </si>
  <si>
    <t xml:space="preserve">Δίκαιο της θάλασσας </t>
  </si>
  <si>
    <t>4η εκδ.</t>
  </si>
  <si>
    <t>Αθήνα : Νομική Βιβλιοθήκη, 2013.</t>
  </si>
  <si>
    <t>341.221.2 ΙωαΚ δ 2013</t>
  </si>
  <si>
    <t>Αίθουσα Δημοσίου διεθνούς δικαίου και Εμπορικου δικαίου</t>
  </si>
  <si>
    <t>Παξινού, Ναταλία.</t>
  </si>
  <si>
    <t>Φορολογία τόκων αποταμίευσης και ανταλλαγή πληροφοριών</t>
  </si>
  <si>
    <t>351.71 ΠαξΝ φ 2017</t>
  </si>
  <si>
    <t>Πούλου, Αναστασία, 1988-</t>
  </si>
  <si>
    <t>Soziale Grundrechte und europäische Finanzhilfe : Anwendbarkeit, Gerichtsschutz, Legitimation</t>
  </si>
  <si>
    <t>Tübingen: Mohr Siebeck, 2017.</t>
  </si>
  <si>
    <t>342.72/.73 ΠουΑ v 2017</t>
  </si>
  <si>
    <t>Τραυλός-Τζανετάτος, Δημήτρης Α., 1943-</t>
  </si>
  <si>
    <t>Η ανταπεργία στην Ελλάδα της μεταπολίτευσης</t>
  </si>
  <si>
    <t>Αθήνα ; Θεσσαλονίκη : Σάκκουλα Α.Ε., 2018.</t>
  </si>
  <si>
    <t>349.215 ΤραΔ a 2018</t>
  </si>
  <si>
    <t>Τσαπόγας, Μιχάλης, 1963-</t>
  </si>
  <si>
    <t>Les spéculations juridico-métaphysiques de l'école allemande : N. N. Saripolos und die Rezeption des duetschen staatsrechtlichen Positivismus in Greichenland</t>
  </si>
  <si>
    <t>[Baden-Baden] : Nomos ; Athens : Sakkoulas, 2017.</t>
  </si>
  <si>
    <t>340.124 ΤσαΜ s 2017</t>
  </si>
  <si>
    <t>117e éd.</t>
  </si>
  <si>
    <t>347(44) ΚΩΔ CC 2017</t>
  </si>
  <si>
    <t>Between flexibility and disintegration : the trajectory of differentiation in EU law</t>
  </si>
  <si>
    <t>Cheltenham, UK : Edward Elgar Publishing, [2017]</t>
  </si>
  <si>
    <t>34(4-672EU) WitB b 2017</t>
  </si>
  <si>
    <t>Compliance and enforcement of environmental law</t>
  </si>
  <si>
    <t>Cheltenham : Edward Elgar Publishing, 2017</t>
  </si>
  <si>
    <t>341:502/504 PadL c 2017</t>
  </si>
  <si>
    <t>European commentaries on private international law, ECPIL : commentary</t>
  </si>
  <si>
    <t>Considerably revised new edition.</t>
  </si>
  <si>
    <t>Köln : Otto Schmidt ; [München] : Sellier European Law Publishers, 2016-</t>
  </si>
  <si>
    <t>341.9(4-672EU) MagU e 2017 4</t>
  </si>
  <si>
    <t xml:space="preserve">Human rights and development : towards mutual reinforcement </t>
  </si>
  <si>
    <t>Oxford : Oxford University Press, 2005.</t>
  </si>
  <si>
    <t>341.231.14 AlsP h 2008</t>
  </si>
  <si>
    <t>341.33 CerJ i 2017</t>
  </si>
  <si>
    <t>Judicial decisions on the law of international organizations</t>
  </si>
  <si>
    <t>1st ed.</t>
  </si>
  <si>
    <t>Oxford, UK : Oxford University Press, 2016.</t>
  </si>
  <si>
    <t>341.1 RynC j 2016</t>
  </si>
  <si>
    <t>La preuve devant les juridictions internationales</t>
  </si>
  <si>
    <t>Paris : Pedone, 2007</t>
  </si>
  <si>
    <t>341.6 RuiH p 2007</t>
  </si>
  <si>
    <t xml:space="preserve">L'autonomie de la volonté dans les relations familiales internationales </t>
  </si>
  <si>
    <t>Bruxelles : Bruylant , 2017.</t>
  </si>
  <si>
    <t>341.96:347.6 PanA a 2017</t>
  </si>
  <si>
    <t>Multilateral environmental treaties</t>
  </si>
  <si>
    <t>Cheltenham, UK : Edward Elgar Publishing, 2017</t>
  </si>
  <si>
    <t>341:502/504 FizM m 2017</t>
  </si>
  <si>
    <t>Cheltenham, UK : Elgar, 2016</t>
  </si>
  <si>
    <t>343(4-672EU) MitV r 2016</t>
  </si>
  <si>
    <t xml:space="preserve">Research handbook on international marine environmental law </t>
  </si>
  <si>
    <t>Cheltenham, UK : Elgar, 2015.</t>
  </si>
  <si>
    <t>341:502.51(26) RayR r 2015</t>
  </si>
  <si>
    <t>Αίθουσα Διεθνούς Δικαίου και Εμπορικού Δικαίου, ανατ. 2017</t>
  </si>
  <si>
    <t>341.24 TamC r 2014</t>
  </si>
  <si>
    <t>Cambridge : Cambridge University Press, 2017</t>
  </si>
  <si>
    <t>341.174(4-672EU) CloC s 2017</t>
  </si>
  <si>
    <t>Portland, Oregon : Hart Publishing, 2018.</t>
  </si>
  <si>
    <t>327(4-672EU) CreM s 2018</t>
  </si>
  <si>
    <t xml:space="preserve">The 1949 Geneva Conventions : a commentary </t>
  </si>
  <si>
    <t>341.33 ClaA n 2015</t>
  </si>
  <si>
    <t xml:space="preserve">The IMLI manual on international maritime law </t>
  </si>
  <si>
    <t>Oxford : Oxford University Press, 2014.</t>
  </si>
  <si>
    <t>347.79 AttD i 2016 3</t>
  </si>
  <si>
    <t>Oxford, United Kingdom ; New York, NY : Oxford University Press, 2013.</t>
  </si>
  <si>
    <t>341.231.14 SheD o 2013</t>
  </si>
  <si>
    <t xml:space="preserve">Third-party countermeasures in international law </t>
  </si>
  <si>
    <t>Cambridge: Cambridge University Press, 2017.</t>
  </si>
  <si>
    <t>341.018 DawM t 2017</t>
  </si>
  <si>
    <t>Ardant, Philippe.</t>
  </si>
  <si>
    <t>Droit constitutionnel et institutions politiques / Philippe Ardant, Bertrand Mathieu.</t>
  </si>
  <si>
    <t>29e éd., 2017-2018.</t>
  </si>
  <si>
    <t>342(44) ArdP d 2017</t>
  </si>
  <si>
    <t>Baslez, Marie-Françoise.</t>
  </si>
  <si>
    <t>Les persécutions dans l'antiquité : victimes, héros, martyrs / Marie-Françoise Baslez.</t>
  </si>
  <si>
    <t>Paris : Fayard, c2007.</t>
  </si>
  <si>
    <t>2-674.5(3) BasM p 2007</t>
  </si>
  <si>
    <t>Αίθουσα Ιστορίας Θεωρίας και Φιλοσοφίας του Δικαίου</t>
  </si>
  <si>
    <t>Bovon, François.</t>
  </si>
  <si>
    <t>Les derniers jours de Jésus : textes et événements / François Bovon.</t>
  </si>
  <si>
    <t>2me éd.</t>
  </si>
  <si>
    <t>Genéve : Labor et Fides, 2004.</t>
  </si>
  <si>
    <t>27-312.8 BovF d 2004</t>
  </si>
  <si>
    <t>Burdeau, François.</t>
  </si>
  <si>
    <t>Histoire de l'administration française : du 18e au 20e siecle / François Burdeau.</t>
  </si>
  <si>
    <t>Paris : Montchrestien, 1994.</t>
  </si>
  <si>
    <t>35(44)(091) BurF h 1994</t>
  </si>
  <si>
    <t>Càssola, Filippo.</t>
  </si>
  <si>
    <t>Linee di una storia delle istituzioni repubblicane / Filippo Càssola, Luigi Labruna.</t>
  </si>
  <si>
    <t>4a ed.</t>
  </si>
  <si>
    <t>Napoli : Edizioni scientifiche italiane, 1978.</t>
  </si>
  <si>
    <t>94(37) CasF l 1991</t>
  </si>
  <si>
    <t>Duval, Yvette.</t>
  </si>
  <si>
    <t>Chrétiens d'Afrique à l'aube de la paix Constantinienne : les premiers échos de la grande persécution / Yvette Duval.</t>
  </si>
  <si>
    <t>Paris : Institut d'études augustiniennes, 2000.</t>
  </si>
  <si>
    <t>27-9(6-17) DuvY c 2000</t>
  </si>
  <si>
    <t>Fuchs, Maximilian.</t>
  </si>
  <si>
    <t>Europaïsches Arbeitsrecht / Maximilian Fuchs, Franz Marhold, Michael Friedrich.</t>
  </si>
  <si>
    <t>5. Aufl.</t>
  </si>
  <si>
    <t>Wien : Österreich, 2018.</t>
  </si>
  <si>
    <t>349.2(4-672EU) FucM e 2018</t>
  </si>
  <si>
    <t>Europaïsches Arbeitsrecht / Maximilian Fuchs, Franz Marhold.</t>
  </si>
  <si>
    <t>4. Aufl.</t>
  </si>
  <si>
    <t>Wien : Österreich, 2014.</t>
  </si>
  <si>
    <t>349.2(4-672EU) FucM e 2014</t>
  </si>
  <si>
    <t>La Grece pour Penser l'Avenir Colloque Interdisciplinaire (1996 : Paris, Sorbonne Luxembourg)</t>
  </si>
  <si>
    <t>La Grece pour penser l'avenir / Marc Augé ... [et al.] ; introduction de Jean-Pierre Vernant.</t>
  </si>
  <si>
    <t>Paris : L'Harmattan, c2000.</t>
  </si>
  <si>
    <t>94(38)(063) CPA1996 2000</t>
  </si>
  <si>
    <t>Αίουσα Ιστορίας, Θεωρίας και Φιλοσοφίας του Δικαίου</t>
  </si>
  <si>
    <t>Menu, Bernadette.</t>
  </si>
  <si>
    <t>Maât : l'ordre juste du monde / Bernadette Menu.</t>
  </si>
  <si>
    <t>Paris : Michalon, 2005.</t>
  </si>
  <si>
    <t>251 MenB o 2005</t>
  </si>
  <si>
    <t>Αίθουσα Ιστορίας, Θεωρία και Φιλοσοφίας του Δικαίου</t>
  </si>
  <si>
    <t>Saint-Bonnet, François.</t>
  </si>
  <si>
    <t>Histoire des institutions avant 1789 / François Saint-Bonnet, Yves Sassier.</t>
  </si>
  <si>
    <t>Paris : Montchrestien, 2004.</t>
  </si>
  <si>
    <t>342(44)(091) SaiF h 2004</t>
  </si>
  <si>
    <t>Vermes, Géza, 1924-2013.</t>
  </si>
  <si>
    <t>L'Énvangile des origines / Geza Vermes traduit de l'anglais par Emmanuelle Billoteau.</t>
  </si>
  <si>
    <t>Paris : Bayard, 2004.</t>
  </si>
  <si>
    <t>27-247 VerG e 2003</t>
  </si>
  <si>
    <t>Γέροντας, Απόστολος Χ.</t>
  </si>
  <si>
    <t>Διοικητικό δίκαιο / Απ. Γέροντας ... [κ.ά.]</t>
  </si>
  <si>
    <t>Δ' έκδ.</t>
  </si>
  <si>
    <t>Αθήνα Θεσσαλονίκη : Σάκκουλα, 2018.</t>
  </si>
  <si>
    <t>342.9(495) ΓερΑ δ 2018</t>
  </si>
  <si>
    <t>Ηλιόπουλος, Βαγγέλης Δ., 1964-</t>
  </si>
  <si>
    <t>Μεγαλώνω τη γιαγιά μου : αγάπη και φροντίδα στους ηλικιωμένους. Σεβασμός στα δικαιώματά τους / Βαγγέλης Ηλιόπουλος ζωγραφική Κάτια Βαρβάκη.</t>
  </si>
  <si>
    <t>34:7(0.053.2) ΗλιΒ μ 2016</t>
  </si>
  <si>
    <t>Ηλιοπούλου-Στράγγα, Τζούλια.</t>
  </si>
  <si>
    <t>Γενική θεωρία θεμελιωδών δικαιωμάτων : όψεις της πολυεπίπεδης προστασίας στον ευρωπαϊκό χώρο</t>
  </si>
  <si>
    <t>342.7 ΗλιΤ γ 2018</t>
  </si>
  <si>
    <t>Αίθουσα Αστικού Δικαίου και Αστικού Δικονομικού Δικαίου</t>
  </si>
  <si>
    <t>Κορνηλάκης, Πάνος Κ.</t>
  </si>
  <si>
    <t>125 ασκήσεις ειδικού ενοχικού δικαίου : με τις λύσεις τους / Πάνος Κ. Κορνηλάκης.</t>
  </si>
  <si>
    <t>4η έκδ. βελτιώμ.</t>
  </si>
  <si>
    <t>Θεσσαλονίκη : Εκδόσεις Σάκκουλα, 2018.</t>
  </si>
  <si>
    <t>347.45./5(495)(076) ΚορΠ ε 2018</t>
  </si>
  <si>
    <t>Λαζαράτος, Πάνος Κ.</t>
  </si>
  <si>
    <t>Διοικητικό δικονομικό δίκαιο / Πάνος Λαζαράτος.</t>
  </si>
  <si>
    <t>Αθήνα : Νομική Βιβλιοθήκη, 2018.</t>
  </si>
  <si>
    <t>351.95 ΛαζΠ δ 2018</t>
  </si>
  <si>
    <t>Πανελλήνιο Συνέδριο Ελλήνων Δικονομολόγων (42ο : Καρδίτσα : 2014).</t>
  </si>
  <si>
    <t>Η νέα τακτική διαδικασία υπό το πρίσμα των θεμελειωδών αρχών της Πολιτικής Δίκης : 42o Πανελλήνιο Συνέδριο Ενώσεως Ελλήνων Δικονομολόγων, Καρδίτσα, 7-10 Οκτωβρίου 2017/ Ενωση Ελλήνων Δικονομολόγων.</t>
  </si>
  <si>
    <t>Αθήνα Θεσσαλονίκη : Σάκκουλας, 2018</t>
  </si>
  <si>
    <t>Παντελής, Αντώνης Μ., 1951-</t>
  </si>
  <si>
    <t>Εγχειρίδιο συνταγματικού δικαίου : βασικές έννοιες, ελληνική συνταγματική ιστορία, οργάνωση του κράτους, δικαιώματα του ανθρώπου / Αντώνη Μ. Παντελή.</t>
  </si>
  <si>
    <t>4η έκδ. εμπλουτισμένη.</t>
  </si>
  <si>
    <t>Αθήνα : Λιβάνη, 2018.</t>
  </si>
  <si>
    <t>342(495) ΠανΑ ε 2018</t>
  </si>
  <si>
    <t>Droit constitutionnel hellénique : notions de base, histoire constitutionnel hellénique, organisation de l'État, droits de l'homme / Antoine Pantélis préface de Bernard Pacteau traduction de Fabienne Vogin.</t>
  </si>
  <si>
    <t>Paris : L'Harmattan, 2018.</t>
  </si>
  <si>
    <t>342(495) ΠανΑ d 2018</t>
  </si>
  <si>
    <t>Παπαθανασίου-Παπαϊωάννου, Ζωή.</t>
  </si>
  <si>
    <t>Δίκαιο της ιδιωτικής ασφάλειας : ιδιωτικές επιχειρήσεις παροχής υπηρεσιών ασφαλείας / Ζωή Παπαϊωάννου.</t>
  </si>
  <si>
    <t>Αθήνα Θεσσαλονίκη : Σάκκουλα, 2017.</t>
  </si>
  <si>
    <t>351.74 ΠαπΖ δ 2017</t>
  </si>
  <si>
    <t>Σκουλαρίκη, Λίλη.</t>
  </si>
  <si>
    <t>Τι τους θέλουμε τους νόμους : ταξίδι στη χώρα της Μπανανομίας : η αναγκαιότητα των νόμων και η σημασία για τη Δημοκρατία</t>
  </si>
  <si>
    <t>34:7(0.053.2) ΣκοΛ τ 2015</t>
  </si>
  <si>
    <t>Σπυρόπουλος, Φίλιππος, 1952-</t>
  </si>
  <si>
    <t>Συνταγματικό δίκαιο / Φίλιππος Κ. Σπυρόπουλος.</t>
  </si>
  <si>
    <t>342(495) ΣπυΦ σ 2018</t>
  </si>
  <si>
    <t>Φυτράκης, Ευτύχης (επιμ.)</t>
  </si>
  <si>
    <t>Αόρατες ποινές : ευρωπαϊκή διάσταση-ελληνική προοπτική  = Invisible punishments : european dimension-greek perspective</t>
  </si>
  <si>
    <t>Αθήνα : Εθνικό Τυπογραφείο, 2018.</t>
  </si>
  <si>
    <t>343.848 ΑΠ 2018</t>
  </si>
  <si>
    <t>Χριστοδούλου, Πάνος, 1972-</t>
  </si>
  <si>
    <t>Πως έμπλεξα με τη δικαιοσύνη και άλλες άγνωστες λέξεις : ο παππούς μου ο δικαστής θυμάται και αφηγείται</t>
  </si>
  <si>
    <t>34:7(0.053.2) ΧριΠ π 2015</t>
  </si>
  <si>
    <t>Trieste : Bernardi, 1990.</t>
  </si>
  <si>
    <t>736.2 WitA t 1990</t>
  </si>
  <si>
    <t>München : Verlag C.H. Beck, 2016.</t>
  </si>
  <si>
    <t>349.2(4-672EU) FraM k 2016</t>
  </si>
  <si>
    <t>Hommage à Jean Carbonnier</t>
  </si>
  <si>
    <t>Paris : Dalloz, 2007.</t>
  </si>
  <si>
    <t>Bennett, A. LeRoy (Alvin LeRoy), 1914-</t>
  </si>
  <si>
    <t>Διεθνείς οργανισμοί : αρχές και προβλήματα</t>
  </si>
  <si>
    <t>Αθήνα : Gutenberg, 2006</t>
  </si>
  <si>
    <t>Αίθουσα Δημοσίου Διεθνούς Δικαίου και Εμπορικού Δικαίου</t>
  </si>
  <si>
    <t>Carbonnier, Jean.</t>
  </si>
  <si>
    <t>Paris : PUF, 2004.</t>
  </si>
  <si>
    <t>Charlotte Girard &amp; Stéphanie Hennette-Vauchez (ed.)</t>
  </si>
  <si>
    <t>La dignité de la personne humaine : recherche sur un processus de juridicisation</t>
  </si>
  <si>
    <t>Paris : Presses Univ. de France, 2005.</t>
  </si>
  <si>
    <t>Emmanouil Billis (ed.)</t>
  </si>
  <si>
    <t>The greek penal code : law 1492 of 1950 in conjunction with Presidential Decree 283 of 1985 as of 28 February 2017</t>
  </si>
  <si>
    <t>Berlin : Duncker &amp; Humblot, 2017.</t>
  </si>
  <si>
    <t>Frans von der Dunk (ed,)</t>
  </si>
  <si>
    <t>Handbook of space law</t>
  </si>
  <si>
    <t>Cheltenham, England : Edward Elgar, 2015</t>
  </si>
  <si>
    <t>Harvey, Gordon.</t>
  </si>
  <si>
    <t>Indianapolis : Hackett Publishing Company, 2008</t>
  </si>
  <si>
    <t>Knut DoÌrmann … [et al.]</t>
  </si>
  <si>
    <t>Commentary on the First Geneva Convention : Convention (I) for the Amelioration of the Condition of the Wounded and Sick in Armed Forces in the Field</t>
  </si>
  <si>
    <t>Cambridge, United Kingdom : Cambridge University Press, 2016</t>
  </si>
  <si>
    <t>Ost, François, 1952-.</t>
  </si>
  <si>
    <t>Raconter la loi : aux sources de l'imaginaire juridique</t>
  </si>
  <si>
    <t>Paris : Odile Jacob, 2004.</t>
  </si>
  <si>
    <t>Αίθουσα Αστικου Δικαίου και Αστικού Δικονομικού Δικαίου</t>
  </si>
  <si>
    <t>Ram S. Jakhu,  Paul Stephen Dempsey (ed.)</t>
  </si>
  <si>
    <t>Routledge handbook of space law</t>
  </si>
  <si>
    <t>Abingdon, Oxon ; New York, NY : Routledge, 2017.</t>
  </si>
  <si>
    <t>Berlin : Duncker &amp; Humblot, 2011-[2016]</t>
  </si>
  <si>
    <t>Αθανασίου, Γαρυφαλιά, Ιω., 1964-</t>
  </si>
  <si>
    <t>Maritime cross-border insolvency</t>
  </si>
  <si>
    <t>Abingdon, Oxon [UK] ; New York : Informa Law from Routledge, 2018.</t>
  </si>
  <si>
    <t>Αλεξανδρίδου, Ελίζα Δ.</t>
  </si>
  <si>
    <t>Δίκαιο εμπορικών εταιριών</t>
  </si>
  <si>
    <t>Αθήνα : Νομική Βιβλιοθήκη, 2016</t>
  </si>
  <si>
    <t>Ανάλυση DNA και δικαστηριακή πράξη. Ημερίδα(: 2013: Θεσσαλονίκη).</t>
  </si>
  <si>
    <t>Ανάλυση DNA και δικαστηριακή πράξη</t>
  </si>
  <si>
    <t>Αθήνα : Εκδόσεις Σάκκουλα, 2014.</t>
  </si>
  <si>
    <t xml:space="preserve">Αντωνόπουλος Κ. &amp; Μαγκλιβέρας Κ. </t>
  </si>
  <si>
    <t>Το δίκαιο της διεθνούς κοινωνίας</t>
  </si>
  <si>
    <t>Αθήνα : Νομική Βιβλιοθήκη, 2017</t>
  </si>
  <si>
    <t>Αργυρίου, Δημήτριος Β.</t>
  </si>
  <si>
    <t>Το δίκαιο των ακινήτων : όπως διαμορφώθηκε με τους Ν 4014/2011 (ΦΕΚ Αʹ 209/21-9-2011) και Ν 4030/2011 (ΦΕΚ Αʹ 249/25-11-2011)</t>
  </si>
  <si>
    <t>Βλάχου, Βασιλική</t>
  </si>
  <si>
    <t>Η εξέλιξη των εγκληματολογικών θεωριών για τη βία και την επιθετικότητα</t>
  </si>
  <si>
    <t>Αθήνα : Νομική Βιβλιοθήκη, 2008</t>
  </si>
  <si>
    <t>Βούλγαρη, Κατερίνα.</t>
  </si>
  <si>
    <t>Αθήνα : Νομική Βιβλιοθήκη, 2009.</t>
  </si>
  <si>
    <t>Γεωργιάδης, Απόστολος</t>
  </si>
  <si>
    <t>Εγχειρίδιο οικογενειακού δικαίου</t>
  </si>
  <si>
    <t>Αθήνα : Σάκκουλας Εκδόσεις, 2017</t>
  </si>
  <si>
    <t>Γεωργιάδου, Μαρία… [κ.ά.]</t>
  </si>
  <si>
    <t>Αγωγές εμπράγματου δικαίου : ενέχυρο, υποθήκη, διανομή, οριζόντια ιδιοκτησία : ερμηνεία, υποδείγματα με σχόλια</t>
  </si>
  <si>
    <t>Γιαννούλης, Γεώργιος Α.</t>
  </si>
  <si>
    <t>H επικινδυνοτητα του δράστη και η εκτίμηση κινδύνων από δικαιοκρατικής σκοπιάς</t>
  </si>
  <si>
    <t>Αθήνα : Π. Ν. Σάκκουλας, 2017-</t>
  </si>
  <si>
    <t>Γραμματικάκη-Αλεξίου, Αναστασία… [κ.ά.]</t>
  </si>
  <si>
    <t>Αθήνα : Σάκκουλα, 2017.</t>
  </si>
  <si>
    <t>Δεληκωστόπουλος, Ιωάννης Στ.</t>
  </si>
  <si>
    <t>Le proces civil a l'epreuve du droit processuel europeen</t>
  </si>
  <si>
    <t>Paris : L.G.D.J., 2003</t>
  </si>
  <si>
    <t>Δημόπουλος, Χαράλαμπος</t>
  </si>
  <si>
    <t>Η πραγματογνωμοσύνη</t>
  </si>
  <si>
    <t> Αίθουσα Ποινικού Δικαίου και Εργατικού Δικαίου</t>
  </si>
  <si>
    <t>Δημόπουλος, Χαράλαμπος Ν.</t>
  </si>
  <si>
    <t>H πραγματογνωμοσυνη</t>
  </si>
  <si>
    <t>Ένωση Ελλήνων Αστικολόγων. Συνέδριο (Θεσσαλονίκη 2013 11).</t>
  </si>
  <si>
    <t>Το αστικό δίκαιο και οι σύγχρονες οικονομικές εξελίξεις : 11ο Συνέδριο της Ενώσεως Αστικολόγων 24 και 25 Απριλίου 2015</t>
  </si>
  <si>
    <t>Αθήνα : Εκδόσεις Σάκκουλα, 2016.</t>
  </si>
  <si>
    <t>Ευστρατίου, Παύλος-Μιχαήλ Ε.</t>
  </si>
  <si>
    <t>Συστηματικά θεμέλια του ευρωπαικού διοικητικού δικαίου</t>
  </si>
  <si>
    <t>Αθήνα : Σάκκουλας Εκδόσεις, 2016</t>
  </si>
  <si>
    <t>Αίθουσα  Δημοσίου Δικαίου</t>
  </si>
  <si>
    <t>Ζερδελής Δημήτριος</t>
  </si>
  <si>
    <t>Εγχειριδιο εργατικού δικαίου ατομικές εργασιακές σχέσεις</t>
  </si>
  <si>
    <t>349.2(495) ΖερΔ ε 2017</t>
  </si>
  <si>
    <t>Ζερδελής, Δημήτριος</t>
  </si>
  <si>
    <t>Συλλογικό εργατικό δίκαιο</t>
  </si>
  <si>
    <t>349.2(495) ΖερΔ σ 2017</t>
  </si>
  <si>
    <t>Καλαβρός, Γρηγόρης-Ευάγγελος Φ.</t>
  </si>
  <si>
    <t>Καλαβρός, Κωνσταντίνος Φ.</t>
  </si>
  <si>
    <t>Αθήνα ; Θεσσαλονίκη: Σάκκουλας, 2017.</t>
  </si>
  <si>
    <t>Ακύρωση και ανυπαρξία διαιτητικών αποφάσεων κατά τον ΚΠολΔ και τον ν. 2735/1999</t>
  </si>
  <si>
    <t>Αθήνα : Θεσσαλονίκη : Εκδόσεις Αντ. Ν. Σάκκουλα , 2017.</t>
  </si>
  <si>
    <t>Καρράς, Αργύριος Α., 1939-</t>
  </si>
  <si>
    <t>Κλαμαρής, Νικόλαος K., 1944-</t>
  </si>
  <si>
    <t>Αίθουσα Ευδόξου, 1ος όροφος</t>
  </si>
  <si>
    <t>Κονιδάρης Ιωάννης</t>
  </si>
  <si>
    <t>Ιδιαίτερα εκκλησιαστικά καθεστώτα στην ελληνική επικράτεια</t>
  </si>
  <si>
    <t>Κοτσίρης, Λάμπρος Ε.</t>
  </si>
  <si>
    <t>Αθήνα : Σάκκουλας, 2017.</t>
  </si>
  <si>
    <t>Δίκαιο πνευματικής ιδιοκτησίας</t>
  </si>
  <si>
    <t>Κουκιάδης, Ιωάννης Δ., 1940-</t>
  </si>
  <si>
    <t>Αθήνα : Εκδόσεις Σάκκουλα, 2017.</t>
  </si>
  <si>
    <t>Κωνσταντινίδης, Άγγελος Ι.</t>
  </si>
  <si>
    <t>Εμβάθυνση στο ποινικό δικονομικό δίκαιο</t>
  </si>
  <si>
    <t>Ληξουριώτης, Ιωάννης Δ.</t>
  </si>
  <si>
    <t>Αθήνα : Νομική Βιβλιοθήκη, 2015.</t>
  </si>
  <si>
    <t>Ληξουριώτης, Ιωάννης Δ. (Γιάννης)</t>
  </si>
  <si>
    <t>Μανιώτης, Δημήτριος Ν.</t>
  </si>
  <si>
    <t>Θεσσαλονίκη : Πανεπιστήμιο Μακεδονίας, 2017</t>
  </si>
  <si>
    <t>Μαργαρίτης, Λάμπρος Χ. &amp;  Σατλάνης, Χρήστος Ν.</t>
  </si>
  <si>
    <t>Ειδικοί ποινικοί νόμοι</t>
  </si>
  <si>
    <t>Μαργαρίτης, Λάμπρος Χ.,  Παρασκευόπουλος Νίκος, Νούσκαλης Γεώργιος</t>
  </si>
  <si>
    <t>Αθήνα ; Θεσσαλονίκη : Εκδόσεις Σάκκουλα, 2016.</t>
  </si>
  <si>
    <t>Νάσκου-Περράκη, Παρούλα.</t>
  </si>
  <si>
    <t>Δικαιώματα του ανθρώπου : παγκόσμια και περιφερειακή προστασία : θεωρία, νομολογία</t>
  </si>
  <si>
    <t>Αθήνα : Εκδόσεις Σάκκουλα, 2016</t>
  </si>
  <si>
    <t>Πανελλήνιο Συνέδριο Εμπορικού Δικαίου (26o: Καλαμάτα: 2016).</t>
  </si>
  <si>
    <t>Οι όμιλοι επιχειρήσεων : 26ο Πανελλήνιο Συνέδριο Εμπορικού Δικαίου, Καλαμάτα, 28, 29, &amp; 30 Οκτωβρίου 2016</t>
  </si>
  <si>
    <t>Αθήνα: Νομική Βιβλιοθήκη, 2016.</t>
  </si>
  <si>
    <t>Πανταζάκος Ν. Παναγιώτης</t>
  </si>
  <si>
    <t>Ένστικτο και ελευθερία κατά τον Τόμας Χομπς, </t>
  </si>
  <si>
    <t>Αθήνα : Ψυχογιός Αθανάσιος &amp; Σια, 2014</t>
  </si>
  <si>
    <t>Παντελίδου, Καλλιρόη Δ.</t>
  </si>
  <si>
    <t>Η ευθύνη του κληρονόμου για τις υποχρεώσεις της κληρονομιάς</t>
  </si>
  <si>
    <t>Αθήνα : Αντ. Ν. Σάκκουλας, 1997.</t>
  </si>
  <si>
    <t>Παπαδαμάκης, Αδάμ Χ.</t>
  </si>
  <si>
    <t>Αθήνα ; Θεσσαλονίκη : Εκδόσεις Σάκκουλα, 2017.</t>
  </si>
  <si>
    <t>Παπαδοπούλου Ρεβέκκα-Εμμανουέλα Γ.</t>
  </si>
  <si>
    <t>Ο συντονισμός των οικονομικών πολιτικών στην Ευρωπαϊκή Ένωση και η οικονομική κρίση: Ανατροπές και μετατοπίσεις στη θεσμική αρχιτεκτονική της ΟΝΕ</t>
  </si>
  <si>
    <t>Αθήνα: Νομική Βιβλιοθήκη , 2017</t>
  </si>
  <si>
    <t>Παπαρρηγοπούλου-Πεχλιβανίδη, Πατρίνα, 1962-</t>
  </si>
  <si>
    <t>Το δημόσιο δίκαιο της υγείας : οργάνωση των δημόσιων υπηρεσιών υγείας, δικαιώματα του χρήστη, δημόσια υγεία</t>
  </si>
  <si>
    <t>Παπασπύρου, Νίκος Ι.</t>
  </si>
  <si>
    <t>Τα μονοπάτια του ευρωπαϊκού συνταγματισμού</t>
  </si>
  <si>
    <t>Αθήνα : Αλεξάνδρεια, 2016.</t>
  </si>
  <si>
    <t>Πατρίνα Παπαρρηγοπούλου - Πεχλιβανίδη</t>
  </si>
  <si>
    <t>Δίκαιο κοινωνικής ασφάλισης</t>
  </si>
  <si>
    <t>Περάκης, Ευάγγελος</t>
  </si>
  <si>
    <t>Πτωχευτικό δίκαιο</t>
  </si>
  <si>
    <t>Σεργίδης, Γεώργιος Α.</t>
  </si>
  <si>
    <t>Η διαμόρφωση των λόγων διαζυγίου κατά το κυπριακό δίκαιο : με συγκριτική ενδοσκόπηση του ελληνικού και αγγλικού δικαίου</t>
  </si>
  <si>
    <t>Λευκωσία : [Γ.Α. Σεργίδης], 2007.</t>
  </si>
  <si>
    <t>Σινανιώτη – Μαυρουδή Α.</t>
  </si>
  <si>
    <t>Αφαλιστικό Δίκαιο</t>
  </si>
  <si>
    <t>Σισιλιάνος,  Λίνος-Αλέξανδρος</t>
  </si>
  <si>
    <t>Ευρωπαϊκή σύμβαση δικαιωμάτων του ανθρώπου</t>
  </si>
  <si>
    <t>Σπηλιωτόπουλος, Επαμεινώνδας Π., 1925-</t>
  </si>
  <si>
    <t>Αθήνα : Νομική Βιβλιοθήκη, 2017-</t>
  </si>
  <si>
    <t>Σπηλιωτόπουλος, Επαμεινώνδας Π., 1925- &amp; Χρυσανθάκης, Χ.</t>
  </si>
  <si>
    <t>Στάγκος Πέτρος Ν.,  Σαχπεκίδου Ε.</t>
  </si>
  <si>
    <t>Δίκαιο των Ευρωπαϊκών Κοινοτήτων και της Ευρωπαϊκής Ένωσης</t>
  </si>
  <si>
    <t>Αθήνα : Σάκκουλας Εκδόσεις, 2000</t>
  </si>
  <si>
    <t>Στάγκος, Πέτρος Ν.</t>
  </si>
  <si>
    <t>Η δικαστική προστασία των θεμελιωδών δικαιωμάτων στην κοινοτική έννομη τάξη : η σχέση της με τη συνταγματική εξέλιξη της Ευρωπαϊκής Ένωσης</t>
  </si>
  <si>
    <t>Αθήνα : Εκδόσεις Σάκκουλα, 2004</t>
  </si>
  <si>
    <t>Στεργίου, Άγγελος Σ.</t>
  </si>
  <si>
    <t>Αθήνα ; Θεσσαλονίκη : Εκδόσεις Σάκκουλα, 2017.</t>
  </si>
  <si>
    <t>Τσίρος, Νικόλαος, 1964-</t>
  </si>
  <si>
    <t>Κοινωνιολογικοί αναστοχασμοί για το πολιτικό και το δίκαιο : η συστημική θεωρία του Niklas Luhmann</t>
  </si>
  <si>
    <t>Αθήνα : Αντ. Ν. Σάκκουλας, 2005.</t>
  </si>
  <si>
    <t>Τσούμας, Βασίλειος Ι… [κ.ά.]</t>
  </si>
  <si>
    <t>Αθήνα : Νομική Βιβλιοθήκη, 2011.</t>
  </si>
  <si>
    <t>Φινοκαλιώτης, Κωνσταντίνος Δ.</t>
  </si>
  <si>
    <t>Χατζηκωνσταντίνου, Κώστας, συγγραφέας.</t>
  </si>
  <si>
    <t>Αθήνα ; Θεσσαλονίκη : Σάκκουλα , 2014.</t>
  </si>
  <si>
    <t>Χατζηνικολάου - Αγγελίδου Ράνια</t>
  </si>
  <si>
    <t>Ψυχομάνης Σπύρος Δ.</t>
  </si>
  <si>
    <t>Πτωχευτικό δίκαιο και δίκαιο ρύθμισης οφειλών υπερχρεωμένων φυσικών προσώπων</t>
  </si>
  <si>
    <t>Ψυχομάνης, Σπύρος Δ.</t>
  </si>
  <si>
    <t>Δίκαιο εμπορικών εταιριών : ΟΕ, ΕΕ, ΕΕκμ, Αφανούς, Κοινοπραξίας, ΕΟΟΣ, ΑΕ, ΕΠΕ, ΙΚΕ (μετά τους νόμους, ιδίως, 4308/2014, 4336/2015, 4403/2016, 4441/2016 και 4449/2017)</t>
  </si>
  <si>
    <t>Beauchard,  Jean… [et al.]</t>
  </si>
  <si>
    <t>Sociologie Juridique</t>
  </si>
  <si>
    <t>2e ed.</t>
  </si>
  <si>
    <t>Writing with sources : a guide for Harvard students</t>
  </si>
  <si>
    <t>Sieber, Urlich… [et al.] (ed.)</t>
  </si>
  <si>
    <t>Ιδιωτικό διεθνές δίκαιο</t>
  </si>
  <si>
    <t>6η έκδ.</t>
  </si>
  <si>
    <t>Δίκαιο ανηλίκων : θεωρία και πράξη</t>
  </si>
  <si>
    <t>Το δίκαιο της Ευρωπαϊκής Ένωσης</t>
  </si>
  <si>
    <t>3η εκδ.</t>
  </si>
  <si>
    <t>Εγχειρίδιο πολιτικής δικονομίας : γενικό μέρος : διαδικασία στα πρωτοβάθμια δικαστήρια</t>
  </si>
  <si>
    <t>Ποινικό δικονομικό δίκαιο</t>
  </si>
  <si>
    <t>5η έκδ.</t>
  </si>
  <si>
    <t>Πολιτική δικονομία : οργανισμός δικαστηρίων-γενικη εισαγωγή και διαδικασία στα πρωτοβάθμια δικαστήρια-απόδειξη</t>
  </si>
  <si>
    <t>Πτωχευτικό δίκαιο : μετά τους Ν.4446/2016 και 4472/2017</t>
  </si>
  <si>
    <t>10η έκδ.</t>
  </si>
  <si>
    <t>Εργατικό δίκαιο : ατομικές εργασιακές σχέσεις και το δίκαιο της ευελιξίας της εργασίας</t>
  </si>
  <si>
    <t>Ποινικό δικονομικό δίκαιο : βασικές έννοιες</t>
  </si>
  <si>
    <t>Συλλογικές εργασιακές σχέσεις</t>
  </si>
  <si>
    <t>Ατομικές εργασιακές σχέσεις</t>
  </si>
  <si>
    <t>Αστικό Δικονομικό Δίκαιο : πανεπιστημιακές παραδόσεις, γενικό μέρος-απόδειξη- ένδικα μέσα-εκτέλεση</t>
  </si>
  <si>
    <t>Ποινολογία : άρθρα 50-133 ΠΚ</t>
  </si>
  <si>
    <t>Ποινική δικονομία : η δομή της ποινικής δίκης</t>
  </si>
  <si>
    <t>7η έκδ.</t>
  </si>
  <si>
    <t xml:space="preserve">Εγχειρίδιο διοικητικού δικαίου : [τ.] 1 – </t>
  </si>
  <si>
    <t>15η έκδ.</t>
  </si>
  <si>
    <t>Βασικοί θεσμοί δημοσιοϋπαλληλικού δικαίου</t>
  </si>
  <si>
    <t>9η έκδ.</t>
  </si>
  <si>
    <t>Ευρωπαϊκό φορολογικό και τελωνειακό δίκαιο</t>
  </si>
  <si>
    <t>Θεμελιώδεις έννοιες στο δημόσιο διεθνές δίκαιο</t>
  </si>
  <si>
    <t>Ιδιωτικό ασφαλιστικό δίκαιο</t>
  </si>
  <si>
    <t>Canter, David</t>
  </si>
  <si>
    <t>Alexy, Robert</t>
  </si>
  <si>
    <t>A theory of constitutional rights</t>
  </si>
  <si>
    <t>New York : Oxford University Press, 2010.</t>
  </si>
  <si>
    <t>342.7 AleR t 2010</t>
  </si>
  <si>
    <t>Banham, Cynthia,</t>
  </si>
  <si>
    <t>Liberal democracies and the torture of their citizens</t>
  </si>
  <si>
    <t>Oxford Portland, Oregon : Hart Publishing, 2017.</t>
  </si>
  <si>
    <t>341.231.14 BanC l 2017</t>
  </si>
  <si>
    <t>Breyer, Stephen G.</t>
  </si>
  <si>
    <t>The court and the world : American law and the new global realities</t>
  </si>
  <si>
    <t>341(73) BreS c 2015</t>
  </si>
  <si>
    <t>Αίθουσα Διεθνούς δικαίου και Εμπορικού δικαίου</t>
  </si>
  <si>
    <t>Cassese, Sabino (ed.)</t>
  </si>
  <si>
    <t>Research hanbook on global administrative law</t>
  </si>
  <si>
    <t>Cheltenham, UK Northampton, MA : Edward Elgar Publishing, 2017.</t>
  </si>
  <si>
    <t>342.9 CasS r 2017</t>
  </si>
  <si>
    <t>Corvaglia, Maria Anna.</t>
  </si>
  <si>
    <t>Public procurement and labour rights : towards coherence in international instruments of procurement regulation</t>
  </si>
  <si>
    <t>351.712 CorM p 2017</t>
  </si>
  <si>
    <t>Craig, Paul.</t>
  </si>
  <si>
    <t>Oxford : Oxford University Press, 2015.</t>
  </si>
  <si>
    <t>34(4-672EU) CraP e 2015</t>
  </si>
  <si>
    <t>Daly, Eoin</t>
  </si>
  <si>
    <t>Rousseau's constitutionalism : austerity and republican freedom</t>
  </si>
  <si>
    <t>Oxford, UK Portland, Oregon: Hart Publishing, 2017.</t>
  </si>
  <si>
    <t>342 DalE r 2017</t>
  </si>
  <si>
    <t>Deutsch-Japanisches Verfassungsgespräch (2015 : Tokio)</t>
  </si>
  <si>
    <t>Verfassungsentwicklung / herausgegeben von Matthias Jestaedt und Hidemi Suzuki</t>
  </si>
  <si>
    <t>Tübingen : Mohr Siebeck, 2017-</t>
  </si>
  <si>
    <t>342(063) DJV2015 v 2017 1</t>
  </si>
  <si>
    <t>Αίθουσα Δημοασίου Δικαίου</t>
  </si>
  <si>
    <t>Dworkin, Ronald</t>
  </si>
  <si>
    <t>Religion without God</t>
  </si>
  <si>
    <t>Cambridge, Massachusett : Harvard University Press, 2013.</t>
  </si>
  <si>
    <t>342.731 DowR r 2013</t>
  </si>
  <si>
    <t>Oxford : Oxford University Press, 1996, 2005 [ανατύπωση]</t>
  </si>
  <si>
    <t>342(73) DwoR f 2005</t>
  </si>
  <si>
    <t>Ezrachi, Ariel</t>
  </si>
  <si>
    <t>Portand : Hart Publishing, 2017.</t>
  </si>
  <si>
    <t>347.776(4-672EU) EzrA e 2017</t>
  </si>
  <si>
    <t>Αίθουσα Διεθνούς Δικαίου και Εμπορικού δικαίου</t>
  </si>
  <si>
    <t>Francesco Parisi (ed.)</t>
  </si>
  <si>
    <t>The Oxford handbook of law and economics</t>
  </si>
  <si>
    <t>34:33 ParF o 2017 3</t>
  </si>
  <si>
    <t>Gohin, Olivier</t>
  </si>
  <si>
    <t>Paris : LexisNexis, 2015.</t>
  </si>
  <si>
    <t>351.95 GohO c 2015</t>
  </si>
  <si>
    <t>Gudrun Hochmayr, Bernard Łukańko und Maciej Małolepszy (hrsg.)</t>
  </si>
  <si>
    <t xml:space="preserve">Das Problem der überlangen Verfahrensdauer im demokratischen Rechtsstaat </t>
  </si>
  <si>
    <t>Tübingen : Mohr Siebeck, 2017.</t>
  </si>
  <si>
    <t>351.87(430:438) HocG p 2017</t>
  </si>
  <si>
    <t>Haack, Stefan</t>
  </si>
  <si>
    <t>342.22 HaaS t 2017</t>
  </si>
  <si>
    <t>Hahn, Henry</t>
  </si>
  <si>
    <t xml:space="preserve">Umwelt- und zukunftsverträgliche Entscheidungsfindung des Staates : die staatliche Verantwortung für Umweltschutz, dessen Stand bei Interessenkonflikten, die gerechte Durchsetzung mittels gesteuerter Abwägung und das Potential der wissenschaftlichen Politikberatung </t>
  </si>
  <si>
    <t>Tübingen : Mohr Siebeck, c2017.</t>
  </si>
  <si>
    <t>349.6 HahH u 2017</t>
  </si>
  <si>
    <t>Harris, David …[et al.]</t>
  </si>
  <si>
    <t>Oxford : Oxford University Press, 2009, 2014[ανατύπωση]</t>
  </si>
  <si>
    <t>341.231.14(4) HarD h 2014</t>
  </si>
  <si>
    <t>Huster, Stefan</t>
  </si>
  <si>
    <t>342.1 HusS e 2017</t>
  </si>
  <si>
    <t>Jörg Menzel (hrsg.)</t>
  </si>
  <si>
    <t>342.56 MenJ v 2017</t>
  </si>
  <si>
    <t>Kasten, Francis</t>
  </si>
  <si>
    <t>343.131.5 KasF t 2017</t>
  </si>
  <si>
    <t>Kempny, Simon.</t>
  </si>
  <si>
    <t>351.95 KemS v 2017</t>
  </si>
  <si>
    <t>Kersten, Jens.</t>
  </si>
  <si>
    <t>342.34 KerJ s 2017</t>
  </si>
  <si>
    <t>Good faith in international law</t>
  </si>
  <si>
    <t>Oxford : Hart Publishing, 2017.</t>
  </si>
  <si>
    <t>341.1/.8 KolR g 2017</t>
  </si>
  <si>
    <t>Kroncke, Jedidiah Joseph.</t>
  </si>
  <si>
    <t>The Futility of law and development China and the dangers of exporting American law</t>
  </si>
  <si>
    <t>New York : Oxford University Press, 2016.</t>
  </si>
  <si>
    <t>340.132.2(560:73) KroJ f 2016</t>
  </si>
  <si>
    <t>Lackermair, Markus</t>
  </si>
  <si>
    <t>Hybride und Chimären : die Forschung an Mensch-Tier-Mischwesen aus verfassungsrechtlicher Sicht</t>
  </si>
  <si>
    <t>342:608.1 LacM h 2017</t>
  </si>
  <si>
    <t>Lassahn, Philipp</t>
  </si>
  <si>
    <t>Rechtsprechung und Parlamentsgesetz : Überlegungen zu Anliegen und Reichweite eines allgemeinen Vorbehalts des Gesetzes</t>
  </si>
  <si>
    <t>342.56 LasP r 2017</t>
  </si>
  <si>
    <t>Marise Cremona, Anne Thies and Ramses A. Wessel (ed.)</t>
  </si>
  <si>
    <t>The European Union and international dispute settlement</t>
  </si>
  <si>
    <t>341.6(4-672EU) CreM e 2017</t>
  </si>
  <si>
    <t>Michel Rosenfeld and András Sajó (ed.)</t>
  </si>
  <si>
    <t>The Oxford handbook of comparative constitutional law</t>
  </si>
  <si>
    <t>342 RosM o 2013</t>
  </si>
  <si>
    <t>Murray Hunt, Hayley J. Hooper and Paul Yowell (ed.)</t>
  </si>
  <si>
    <t xml:space="preserve">Parliaments and human rights : redressing the democratic deficit </t>
  </si>
  <si>
    <t>Oxford, UK Portland, Oregon, USA : Hart Publishing, 2015.</t>
  </si>
  <si>
    <t>342.7 HunM p 2017</t>
  </si>
  <si>
    <t>Petr Agha (ed.)</t>
  </si>
  <si>
    <t>Human rights between law and politics : the margin of appreciation in post-national contexts</t>
  </si>
  <si>
    <t>341.231.14 AghP h 2017</t>
  </si>
  <si>
    <t>Plessix, Benoît</t>
  </si>
  <si>
    <t>Droit administratif général</t>
  </si>
  <si>
    <t>342.9(44) PleB d 2016</t>
  </si>
  <si>
    <t>Rose-Ackerman, Susan (ed.)</t>
  </si>
  <si>
    <t>Economics of administrative law</t>
  </si>
  <si>
    <t>Cheltenham Northampton : Edward Elgar Publishing, 2007.</t>
  </si>
  <si>
    <t>342.9(73) RosS e 2007</t>
  </si>
  <si>
    <t>Schmidt, Thorsten Ingo</t>
  </si>
  <si>
    <t xml:space="preserve">Beamtenrecht </t>
  </si>
  <si>
    <t>35.08 SchT b 2017</t>
  </si>
  <si>
    <t>Soriano-Barabino, Guadalupe.</t>
  </si>
  <si>
    <t>Oxford New York : Peter Lang, 2016.</t>
  </si>
  <si>
    <t>340.5:81'25 SorG c 2016</t>
  </si>
  <si>
    <t>Steinbach, Armin.</t>
  </si>
  <si>
    <t>EU liability and international economic law</t>
  </si>
  <si>
    <t>341.236(4-672EU) SteA e 2017</t>
  </si>
  <si>
    <t>Stephan Hobe (ed.)</t>
  </si>
  <si>
    <t>Cologne commentary on space law : in three volumes</t>
  </si>
  <si>
    <t>Köln : Heymans, 2009-2015.</t>
  </si>
  <si>
    <t>341.229 HobS c 2015</t>
  </si>
  <si>
    <t>Stumpf, Gerrit Hellmuth.</t>
  </si>
  <si>
    <t>Ungeschriebener Parlamentsvorbehalt und akademische Selbstverwaltungsgarantie : ein Beitrag zur Reichweite der Satzungsautonomie wissenschaftlicher Hochschulen im Bereich des Promotionswesens</t>
  </si>
  <si>
    <t>34:378 StuG u 2017</t>
  </si>
  <si>
    <t>Sunstein, Cass R.</t>
  </si>
  <si>
    <t>Why nudge? : the politics of libertarian paternalism</t>
  </si>
  <si>
    <t>New Haven London : Yale University Press, 2014.</t>
  </si>
  <si>
    <t>330 SunC w 2014</t>
  </si>
  <si>
    <t>Tewes, Frederic</t>
  </si>
  <si>
    <t xml:space="preserve">Netze im Postdienstesektor : eine rechtlich-ökonomische Untersuchung von Aufbau und Struktur - zur Feststellung des Regulierungsbedarfs auf den deutschen Briefmärkten und zur wirkungsvollen Fortentwicklung des Postgesetzes </t>
  </si>
  <si>
    <t>351.816 TewF n 2017</t>
  </si>
  <si>
    <t>Αίθουσα Δημασίου Δικαίου</t>
  </si>
  <si>
    <t>Tischendorf, Michael</t>
  </si>
  <si>
    <t xml:space="preserve">Theorie und Wirklichkeit der Integrationsverantwortung deutscher Verfassungsorgane : vom Scheitern eines verfassungsgerichtlichen Konzepts und seiner Überwindung </t>
  </si>
  <si>
    <t>342:34(4-672EU) TisM t 2017</t>
  </si>
  <si>
    <t>Tom Ginsburg and Rosalind Dixon (ed.)</t>
  </si>
  <si>
    <t>Comparative constitutional law</t>
  </si>
  <si>
    <t>Cheltenham, UK Northampton, MA : Edward Elgar, 2012, 2014 [ανατύπωση]</t>
  </si>
  <si>
    <t>342 GinT c 2014</t>
  </si>
  <si>
    <t>Unruh, Peter.</t>
  </si>
  <si>
    <t xml:space="preserve">Reformation-Staat-Religion : zur Grundlegung und Aktualität der reformatorischen Unterscheidung von Geistlichem und Weltlichem </t>
  </si>
  <si>
    <t>348.71 UnrP r 2017</t>
  </si>
  <si>
    <t>Wieckhorst, Arno</t>
  </si>
  <si>
    <t xml:space="preserve">Grundrechtsschutz durch Legislativverfahren : grundrechtlich induzierte Prozeduralisierung der Gesetzgebung und ihrer Kontrolle im Verfassungs- und Unionsrecht </t>
  </si>
  <si>
    <t>342.7 WieA g 2017</t>
  </si>
  <si>
    <t>Wiegand, Marc André</t>
  </si>
  <si>
    <t>Demokratie und Republik : Historizität und Normativität</t>
  </si>
  <si>
    <t>342.34 WieM d 2017</t>
  </si>
  <si>
    <t>Wiik, Astrid.</t>
  </si>
  <si>
    <t>Amicus Curiae before international courts and tribunals</t>
  </si>
  <si>
    <t>Baden Baden : Nomos, Hart, 2018.</t>
  </si>
  <si>
    <t>341.6 WiiA a 2018</t>
  </si>
  <si>
    <t>Αϊθουσα Διεθνούς δικαίου και Εμπορικού δικαίου</t>
  </si>
  <si>
    <t>Αρχοντάκη, Ασπασία.</t>
  </si>
  <si>
    <t xml:space="preserve">Αίτηση ανάκλησης αποφάσεως στην προσωρινή δικαστική προστασία </t>
  </si>
  <si>
    <t>351.95 ΑρχΑ α 2018</t>
  </si>
  <si>
    <t>Γώγος, Κωνσταντίνος Ε.</t>
  </si>
  <si>
    <t xml:space="preserve">Διαδικαστικά σφάλματα και ακύρωση των διοικητικών πράξεων </t>
  </si>
  <si>
    <t>342.924 ΓωγΚ δ 2017</t>
  </si>
  <si>
    <t>Δημητρακόπουλος, Ιωάννης Γ.</t>
  </si>
  <si>
    <t>Διοικητικές κυρώσεις και θεμελιώδη δικαιώματα : Σύνταγμα, ΕΣΔΑ, δίκαιο ΕΕ</t>
  </si>
  <si>
    <t>Αθήνα : Νομική βιβλιοθήκη, c2014.</t>
  </si>
  <si>
    <t>342.924 ΔημΙ δ 2014</t>
  </si>
  <si>
    <t>Ζερδελής, Δημήτρης.</t>
  </si>
  <si>
    <t xml:space="preserve">Εγχειρίδιο εργατικού δικαίου : ατομικές εργασιακές σχέσεις </t>
  </si>
  <si>
    <t>Καραθάνου, Βιργινία Γ.</t>
  </si>
  <si>
    <t>Προσωπικά δεδομένα και οικονομική συμπεριφορά</t>
  </si>
  <si>
    <t>Αθήνα : Αντ. Ν. Σάκκουλα, 2017.</t>
  </si>
  <si>
    <t>342.721 ΚαρΒ π 2017</t>
  </si>
  <si>
    <t>Κουκιάδης, Ιωάννης Δ.</t>
  </si>
  <si>
    <t>Ατομικό και συλλογικό εργατικό δίκαιο : επιτομή : ατομικές εργασιακές σχέσεις, συλλογικές εργασιακές σχέσεις, 6η έκδ.</t>
  </si>
  <si>
    <t>Θεσσαλονίκη : Σάκκουλα, 2017.</t>
  </si>
  <si>
    <t>349.2(495) ΚουΙ ε 2017</t>
  </si>
  <si>
    <t>Εργατικό δίκαιο : ατομικές εργασιακές σχέσεις και το δίκαιο της ευελιξίας της εργασίας, 8η έκδ.</t>
  </si>
  <si>
    <t>349.2(495) ΛηξΙ σ 2015</t>
  </si>
  <si>
    <t>Λιναρίτης, Ιωάννης Ε.</t>
  </si>
  <si>
    <t>Τίτλοι κτήσης μετοχών (Warrants)</t>
  </si>
  <si>
    <t>347.731.1(495) ΛινΙ τ 2018</t>
  </si>
  <si>
    <t>Μαντούβαλου, Βιργινία (επιμ.)</t>
  </si>
  <si>
    <t>The right to work : legal and philosophical perspectives</t>
  </si>
  <si>
    <t>Oxford, UK Portland, Oregon, USA : Hart Publishin, 2017.</t>
  </si>
  <si>
    <t>342.734 ΜανΒ r 2017</t>
  </si>
  <si>
    <t>Παπαδοπούλου, Αικατερίνη.</t>
  </si>
  <si>
    <t>Η προστασία του πολιτιστικού περιβάλλοντος σε περίοδο οικονομικής κρίσης</t>
  </si>
  <si>
    <t>351.85 ΠαπΑ π 2018</t>
  </si>
  <si>
    <t>Πυργάκης, Δημήτριος Θ.</t>
  </si>
  <si>
    <t>Το έννομο συμφέρον στη δίκη ενώπιον του Συμβουλίου της Επικρατείας : χαρακτηριστικά, προϋποθέσεις, δικονομική μεταχείριση</t>
  </si>
  <si>
    <t>351.95 ΠυρΔ ε 2017</t>
  </si>
  <si>
    <t>Ράικος, Δημήτριος Γ.</t>
  </si>
  <si>
    <t>Αθήνα Θεσσαλονίκη : Σάκκουλας, 2017.</t>
  </si>
  <si>
    <t>351.712 ΡαιΔ δ 2017</t>
  </si>
  <si>
    <t>Ρόβλιας, Ντίνος Χ.</t>
  </si>
  <si>
    <t xml:space="preserve">Ο νέος νόμος 4412/2016 για τις δημόσιες συμβάσεις : δημόσια έργα &amp; μελέτες, νομοθεσία - νομολογία </t>
  </si>
  <si>
    <t>351.712(495)(094.5) ΡοβN ν 2017</t>
  </si>
  <si>
    <t>Σαββαϊδου, Αικατερίνη.</t>
  </si>
  <si>
    <t>Δημοσιονομική διαφάνεια : πρωτοβουλίες, πρότυπα και κώδικες – εργαλεία αξιολόγησης της δημοσιονομικής διαχείρισης – δημοσιονομικοί κανόνες και θεσμοί – ελληνική δημοσιονομική μεταρρύθμιση</t>
  </si>
  <si>
    <t>351.72 ΣαβΑ δ 2017</t>
  </si>
  <si>
    <t>Σούρλας, Παύλος K.</t>
  </si>
  <si>
    <t xml:space="preserve">Δίκαιο και δικανική κρίση : μια φιλοσοφική αναθεώρηση της μεθοδολογίας του δικαίου </t>
  </si>
  <si>
    <t>Ηράκλειο : Πανεπιστημιακές Εκδόσεις Κρήτης, 2017.</t>
  </si>
  <si>
    <t>340.115 ΣουΠ δ 2017</t>
  </si>
  <si>
    <t>Σταμέλος, Χαράλαμπος Δ.</t>
  </si>
  <si>
    <t>Το δίκαιο του ελεύθερου και αθέμιτου ανταγωνισμού των Ηνωμένων Πολιτειών της Αμερικής: εισαγωγή στο ομοσπονδιακό δίκαιο και στα δίκαια των πενήντα Πολιτειών</t>
  </si>
  <si>
    <t>347.776(73) ΣταΧ δ 2018</t>
  </si>
  <si>
    <t>349.3 ΣτεΑ δ 2017</t>
  </si>
  <si>
    <t>Τζάνου, Μαρία</t>
  </si>
  <si>
    <t>The fundamental right to data protection : normative value in the context of counter-terrorism surveillance</t>
  </si>
  <si>
    <t>Oxford, UK Portland, Oregon, USA : Hart Publishing, 2017.</t>
  </si>
  <si>
    <t>342.721 ΤζαΜ f 2017</t>
  </si>
  <si>
    <t>Τσαούσης, Γεώργιος</t>
  </si>
  <si>
    <t xml:space="preserve">Le difficile équilibre entre sécurité et protection des données : comparaison des cadres juridiques français et grec sous l'influence du droit européen </t>
  </si>
  <si>
    <t>Athens : Νομική Βιβλιοθήκη, 2018.</t>
  </si>
  <si>
    <t>342.721 ΤσαΓ d 2018</t>
  </si>
  <si>
    <t>Φορτσάκης, Θεόδωρος Π.</t>
  </si>
  <si>
    <t>351.95(495)(094.5) ΦορΘ δ 2016</t>
  </si>
  <si>
    <t>Χάιδου, Ανθοζωή</t>
  </si>
  <si>
    <t>Ποινολογία - Σωφρονιστική</t>
  </si>
  <si>
    <t>Αθήνα : Νομική Βιβλιοθήκη, c2018.</t>
  </si>
  <si>
    <t>343.8 ΧαιΑ π 2018</t>
  </si>
  <si>
    <t>Χρυσόγονος, Κώστας Χ. ...[κ.ά.]</t>
  </si>
  <si>
    <t>342.7 ΧρυΚ α 2017</t>
  </si>
  <si>
    <t>EU law :text, cases, and materials</t>
  </si>
  <si>
    <t>Freedom's law : the moral reading of the American Constitution</t>
  </si>
  <si>
    <t>EU competition law : An analytical guide to the leading cases</t>
  </si>
  <si>
    <t>Contentieux administratif</t>
  </si>
  <si>
    <t>Theorie des öffentlichen Rechts</t>
  </si>
  <si>
    <t>Harris, O'Boyle &amp; Warbrick : law of the European Convention on Human Rights</t>
  </si>
  <si>
    <t>3th ed.</t>
  </si>
  <si>
    <t>Die ethische Neutralität des Staates : eine liberale Interpretation der Verfassung</t>
  </si>
  <si>
    <t>2., unveränderte Aufl.</t>
  </si>
  <si>
    <t>Verfassungsrechtsprechung : ausgewählte Entscheidungen des Bundesverfassungsgerichts in Retrospektive</t>
  </si>
  <si>
    <t>3. Aufl.</t>
  </si>
  <si>
    <t>Die Terminshoheit des Gerichts und das Recht auf Verteidigung : zur Terminierung und Vertagung der Hauptverhandlung bei Verhinderung des Verteidigers</t>
  </si>
  <si>
    <t>Verwaltungskontrolle : zur Systematisierung der Mittel zur Sicherung administrativer Rationalität unter besonderer Berücksichtigung der Gerichte und der Rechnungshöfe</t>
  </si>
  <si>
    <t xml:space="preserve">Schwarmdemokratie : der digitale Wandel des liberalen Verfassungsstaats </t>
  </si>
  <si>
    <t>Comparative law for legal translators</t>
  </si>
  <si>
    <t>Δίκαιο δημοσίων συμβάσεων</t>
  </si>
  <si>
    <t>Διοικητική δικονομία : Σύνταγμα - Διεθνείς Συνθήκες, Ανώτατο Ειδικό Δικαστήριο, Οργάνωση διοικητικών δικαστηρίων, Ακυρωτικές διαφορές, Διοικητικές διαφορές ουσίας, Ελεγκτικό Συνέδριο, Δημόσιο λογιστικό, Αναγκαστική απαλλοτρίωση, Αστική ευθύνη - Προνόμια Δημοσίου, Διοικητική διαδικασία, Διοικητική εκτέλεση, Δημόσια έργα - Προμήθειες</t>
  </si>
  <si>
    <t>12η έκδ.</t>
  </si>
  <si>
    <t>Ατομικά και κοινωνικά δικαιώματα</t>
  </si>
  <si>
    <t>4η αναθ. έκδ.</t>
  </si>
  <si>
    <t>Kommentar zum europaïschen Arbeitsrecht</t>
  </si>
  <si>
    <t>Franzen Martin, Gallner Inken, Hartmut Oetker (ed.)</t>
  </si>
  <si>
    <t>Wittenburg Andreas</t>
  </si>
  <si>
    <t>Il testamento di Epikteta</t>
  </si>
  <si>
    <t>Shelton, Dinah (ed.)</t>
  </si>
  <si>
    <t>The Oxford handbook of international human rights law</t>
  </si>
  <si>
    <t>Cremona Marise (ed.)</t>
  </si>
  <si>
    <t>Structural principles in EU external relations law</t>
  </si>
  <si>
    <t>Closa Carlos (ed.)</t>
  </si>
  <si>
    <t>Secession from a member state and withdrawal from the European Union : troubled membership</t>
  </si>
  <si>
    <t>Tams Christian... [et al.] (ed.)</t>
  </si>
  <si>
    <t>Research handbook on the law of treaties</t>
  </si>
  <si>
    <t>Μητσιλέγκας Βαλσαμής, Bergstrom Maria, Κωνσταντινίδης Θεόδωρος (επιμ.)</t>
  </si>
  <si>
    <t xml:space="preserve">Research handbook on EU criminal law </t>
  </si>
  <si>
    <t>Cerone John</t>
  </si>
  <si>
    <t>International humanitarian law</t>
  </si>
  <si>
    <t>Tisserand-Martin Alice… [et al.] (ed.)</t>
  </si>
  <si>
    <t>Code civil</t>
  </si>
  <si>
    <t>Constituting Europe : the European Court of Human Rights in a national, european, and global context</t>
  </si>
  <si>
    <t>Føllesdal Andreas, Birgit Peters and Ulfstein Geir (ed.)</t>
  </si>
  <si>
    <t>Faure Michael (ed.)</t>
  </si>
  <si>
    <t>Civil liability and financial security for offshore oil and gas activities</t>
  </si>
  <si>
    <t>Καβουσάνος Μανώλης Γ. και Βιζβίκης Ηλίας Δ. (ed.)</t>
  </si>
  <si>
    <t>The international handbook of shipping finance : theory and practice</t>
  </si>
  <si>
    <t>Bergkamp Lucas and Goldsmith Barbara J. (ed.)</t>
  </si>
  <si>
    <t>The EU Enviromental Liability Directive : a commentary</t>
  </si>
  <si>
    <t>Carlarne Cinnamon P… [et al.] (ed.)</t>
  </si>
  <si>
    <t>The Oxford handbook of international climate change law</t>
  </si>
  <si>
    <t>Roggenkamp M... [et al.] (ed.)</t>
  </si>
  <si>
    <t>Energy law in Europe : national, EU and international regulation</t>
  </si>
  <si>
    <t>Thomas Maryl (ed.)</t>
  </si>
  <si>
    <t>Blackstone's statutes on property law 2012-2013</t>
  </si>
  <si>
    <t>Foster Nigel (ed.)</t>
  </si>
  <si>
    <t>Blackstone's EU treaties &amp; legislation 2012-2013</t>
  </si>
  <si>
    <t>ΣΥΝΕΔΡΙΑ</t>
  </si>
  <si>
    <t>3η έκδ. αναν. και εμπλ.</t>
  </si>
  <si>
    <t>Πανάγος, Κωνσταντίνος Ι.</t>
  </si>
  <si>
    <t>Europäisches privat-und wirtschaftsrecht in der Krise</t>
  </si>
  <si>
    <t>Ψαρουδάκης Γιώργος (επιμ.)</t>
  </si>
  <si>
    <t xml:space="preserve">Stein F., Jonas M. </t>
  </si>
  <si>
    <t>Monika Schlachter, Hans Michael Heinig (Hrsg.) ; Peter Axer ... [et al.].</t>
  </si>
  <si>
    <t>Europäisches Arbeits- und Sozialrecht</t>
  </si>
  <si>
    <t>The European Social Charter</t>
  </si>
  <si>
    <t>Σεξουαλική βία μεταξύ κρατουμένων : ο κοινωνικός έλεγχος του φαινομένου σε τυπικο και άτυπο επίπεδο</t>
  </si>
  <si>
    <t>Kommentar zur Zivilprozessordnung</t>
  </si>
  <si>
    <t>Bork Reinhardt und Roth Herbert (Hrsg.)</t>
  </si>
  <si>
    <t>Krüger W. und Rauscher T. (Hrsg.)</t>
  </si>
  <si>
    <t>Münchener Kommentar zur Zivilprozessordnung : mit Gerichtsverfassungsgesetz und Nebengesetzen</t>
  </si>
  <si>
    <t>Ανδρουλάκης Ν… [κ.ά.]</t>
  </si>
  <si>
    <t>Σατλάνης Χρήστος (επιμ.)</t>
  </si>
  <si>
    <t>Δίκαιο και εγκληματολογία : τιμητικός τόμος για τον καθηγητή Ιάκωβο Φαρσεδάκη = law and criminology = essays in honour of professor James Farsedakis</t>
  </si>
  <si>
    <t>Digitale Wirtschaft - analoges Recht : braucht das BGB ein Update? : Gutachten A zum 71. Deutschen Juristentag / erstattet von Professor Dr. Florian Faust, LL.M. (Michigan), Lehrstuhl für Bürgerliches Recht, Handels- und Wirtschaftsrecht und Rechtsverglei"&amp;"chung Bucerius Law School, Hamburg</t>
  </si>
  <si>
    <t>The psychology of crime, policing and courts</t>
  </si>
  <si>
    <t>Καπαρδής, Αντρέας and Farrington David P. (ed)</t>
  </si>
  <si>
    <t>Αντιπελάργηση : τιμητικός τόμος Ι. Μ. Κονιδάρη</t>
  </si>
  <si>
    <t>347.7(063) ΠΣΕΔ2016 ο 2017</t>
  </si>
  <si>
    <t>347.9(063) ΠΣΕΔ2017 ν 2018</t>
  </si>
  <si>
    <t>343.17 SieU a 2018</t>
  </si>
  <si>
    <t>316(44) CarJ s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</si>
</sst>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m/d/yyyy\ h:mm:ss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  <font>
      <b/>
      <sz val="14"/>
      <name val="Arial"/>
      <family val="2"/>
      <charset val="161"/>
    </font>
    <font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tabSelected="1" workbookViewId="0">
      <selection activeCell="E370" sqref="E370"/>
    </sheetView>
  </sheetViews>
  <sheetFormatPr defaultRowHeight="14.25" x14ac:dyDescent="0.25"/>
  <cols>
    <col min="1" max="1" width="36.85546875" style="1" customWidth="1"/>
    <col min="2" max="2" width="85" style="2" customWidth="1"/>
    <col min="3" max="3" width="13.28515625" style="2" customWidth="1"/>
    <col min="4" max="4" width="39.42578125" style="2" customWidth="1"/>
    <col min="5" max="5" width="33.5703125" style="2" customWidth="1"/>
    <col min="6" max="6" width="40.85546875" style="2" customWidth="1"/>
    <col min="7" max="16384" width="9.140625" style="2"/>
  </cols>
  <sheetData>
    <row r="1" spans="1:6" s="8" customFormat="1" ht="30" x14ac:dyDescent="0.25">
      <c r="A1" s="15" t="s">
        <v>5</v>
      </c>
      <c r="B1" s="3" t="s">
        <v>4</v>
      </c>
      <c r="C1" s="4" t="s">
        <v>2</v>
      </c>
      <c r="D1" s="5" t="s">
        <v>3</v>
      </c>
      <c r="E1" s="6" t="s">
        <v>0</v>
      </c>
      <c r="F1" s="7" t="s">
        <v>1</v>
      </c>
    </row>
    <row r="2" spans="1:6" ht="28.5" x14ac:dyDescent="0.25">
      <c r="A2" s="1" t="s">
        <v>928</v>
      </c>
      <c r="B2" s="2" t="s">
        <v>929</v>
      </c>
      <c r="D2" s="2" t="s">
        <v>930</v>
      </c>
      <c r="E2" s="2" t="s">
        <v>931</v>
      </c>
      <c r="F2" s="2" t="s">
        <v>22</v>
      </c>
    </row>
    <row r="3" spans="1:6" x14ac:dyDescent="0.25">
      <c r="A3" s="1" t="s">
        <v>626</v>
      </c>
      <c r="B3" s="2" t="s">
        <v>627</v>
      </c>
      <c r="D3" s="2" t="s">
        <v>628</v>
      </c>
      <c r="E3" s="2" t="s">
        <v>629</v>
      </c>
      <c r="F3" s="2" t="s">
        <v>22</v>
      </c>
    </row>
    <row r="4" spans="1:6" ht="28.5" x14ac:dyDescent="0.25">
      <c r="A4" s="1" t="s">
        <v>336</v>
      </c>
      <c r="B4" s="2" t="s">
        <v>337</v>
      </c>
      <c r="C4" s="2" t="s">
        <v>338</v>
      </c>
      <c r="D4" s="2" t="s">
        <v>339</v>
      </c>
      <c r="E4" s="2" t="s">
        <v>340</v>
      </c>
      <c r="F4" s="2" t="s">
        <v>22</v>
      </c>
    </row>
    <row r="5" spans="1:6" ht="28.5" x14ac:dyDescent="0.25">
      <c r="A5" s="1" t="s">
        <v>358</v>
      </c>
      <c r="B5" s="2" t="s">
        <v>359</v>
      </c>
      <c r="D5" s="2" t="s">
        <v>360</v>
      </c>
      <c r="E5" s="2" t="s">
        <v>361</v>
      </c>
      <c r="F5" s="2" t="s">
        <v>18</v>
      </c>
    </row>
    <row r="6" spans="1:6" ht="28.5" x14ac:dyDescent="0.25">
      <c r="A6" s="1" t="s">
        <v>350</v>
      </c>
      <c r="B6" s="2" t="s">
        <v>351</v>
      </c>
      <c r="D6" s="2" t="s">
        <v>352</v>
      </c>
      <c r="E6" s="2" t="s">
        <v>353</v>
      </c>
      <c r="F6" s="2" t="s">
        <v>18</v>
      </c>
    </row>
    <row r="7" spans="1:6" ht="28.5" x14ac:dyDescent="0.25">
      <c r="A7" s="1" t="s">
        <v>405</v>
      </c>
      <c r="B7" s="2" t="s">
        <v>406</v>
      </c>
      <c r="D7" s="2" t="s">
        <v>407</v>
      </c>
      <c r="E7" s="2" t="s">
        <v>408</v>
      </c>
      <c r="F7" s="2" t="s">
        <v>409</v>
      </c>
    </row>
    <row r="8" spans="1:6" ht="28.5" x14ac:dyDescent="0.25">
      <c r="A8" s="1" t="s">
        <v>932</v>
      </c>
      <c r="B8" s="2" t="s">
        <v>933</v>
      </c>
      <c r="D8" s="2" t="s">
        <v>934</v>
      </c>
      <c r="E8" s="2" t="s">
        <v>935</v>
      </c>
      <c r="F8" s="2" t="s">
        <v>55</v>
      </c>
    </row>
    <row r="9" spans="1:6" ht="28.5" x14ac:dyDescent="0.25">
      <c r="A9" s="1" t="s">
        <v>354</v>
      </c>
      <c r="B9" s="2" t="s">
        <v>355</v>
      </c>
      <c r="D9" s="2" t="s">
        <v>356</v>
      </c>
      <c r="E9" s="2" t="s">
        <v>357</v>
      </c>
      <c r="F9" s="2" t="s">
        <v>349</v>
      </c>
    </row>
    <row r="10" spans="1:6" ht="28.5" x14ac:dyDescent="0.25">
      <c r="A10" s="1" t="s">
        <v>630</v>
      </c>
      <c r="B10" s="2" t="s">
        <v>631</v>
      </c>
      <c r="D10" s="2" t="s">
        <v>632</v>
      </c>
      <c r="E10" s="2" t="s">
        <v>633</v>
      </c>
      <c r="F10" s="2" t="s">
        <v>18</v>
      </c>
    </row>
    <row r="11" spans="1:6" ht="28.5" x14ac:dyDescent="0.25">
      <c r="A11" s="1" t="s">
        <v>180</v>
      </c>
      <c r="B11" s="2" t="s">
        <v>181</v>
      </c>
      <c r="C11" s="2" t="s">
        <v>182</v>
      </c>
      <c r="D11" s="2" t="s">
        <v>183</v>
      </c>
      <c r="E11" s="2" t="s">
        <v>184</v>
      </c>
      <c r="F11" s="2" t="s">
        <v>75</v>
      </c>
    </row>
    <row r="12" spans="1:6" x14ac:dyDescent="0.25">
      <c r="A12" s="1" t="s">
        <v>896</v>
      </c>
      <c r="B12" s="2" t="s">
        <v>733</v>
      </c>
      <c r="D12" s="2" t="s">
        <v>734</v>
      </c>
      <c r="F12" s="2" t="s">
        <v>26</v>
      </c>
    </row>
    <row r="13" spans="1:6" ht="28.5" x14ac:dyDescent="0.25">
      <c r="A13" s="18" t="str">
        <f ca="1">IFERROR(__xludf.DUMMYFUNCTION("""COMPUTED_VALUE"""),"Beck, Ulrich, 1944-2015")</f>
        <v>Beck, Ulrich, 1944-2015</v>
      </c>
      <c r="B13" s="19" t="str">
        <f ca="1">IFERROR(__xludf.DUMMYFUNCTION("""COMPUTED_VALUE"""),"World risk society / Ulrich Beck.")</f>
        <v>World risk society / Ulrich Beck.</v>
      </c>
      <c r="C13" s="20" t="str">
        <f ca="1">IFERROR(__xludf.DUMMYFUNCTION("""COMPUTED_VALUE"""),"")</f>
        <v/>
      </c>
      <c r="D13" s="19" t="str">
        <f ca="1">IFERROR(__xludf.DUMMYFUNCTION("""COMPUTED_VALUE"""),"Cambridge : Polity Press, c1999.")</f>
        <v>Cambridge : Polity Press, c1999.</v>
      </c>
      <c r="E13" s="20" t="str">
        <f ca="1">IFERROR(__xludf.DUMMYFUNCTION("""COMPUTED_VALUE"""),"343.9 BecU w 2008")</f>
        <v>343.9 BecU w 2008</v>
      </c>
      <c r="F13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14" spans="1:6" ht="28.5" x14ac:dyDescent="0.25">
      <c r="A14" s="1" t="s">
        <v>735</v>
      </c>
      <c r="B14" s="2" t="s">
        <v>736</v>
      </c>
      <c r="D14" s="2" t="s">
        <v>737</v>
      </c>
      <c r="F14" s="2" t="s">
        <v>738</v>
      </c>
    </row>
    <row r="15" spans="1:6" ht="28.5" x14ac:dyDescent="0.25">
      <c r="A15" s="1" t="s">
        <v>1188</v>
      </c>
      <c r="B15" s="2" t="s">
        <v>1189</v>
      </c>
      <c r="D15" s="2" t="s">
        <v>253</v>
      </c>
      <c r="E15" s="2" t="s">
        <v>254</v>
      </c>
      <c r="F15" s="2" t="s">
        <v>22</v>
      </c>
    </row>
    <row r="16" spans="1:6" ht="28.5" x14ac:dyDescent="0.25">
      <c r="A16" s="1" t="s">
        <v>410</v>
      </c>
      <c r="B16" s="2" t="s">
        <v>411</v>
      </c>
      <c r="D16" s="2" t="s">
        <v>412</v>
      </c>
      <c r="E16" s="2" t="s">
        <v>413</v>
      </c>
      <c r="F16" s="2" t="s">
        <v>414</v>
      </c>
    </row>
    <row r="17" spans="1:6" ht="28.5" x14ac:dyDescent="0.25">
      <c r="A17" s="1" t="s">
        <v>194</v>
      </c>
      <c r="B17" s="2" t="s">
        <v>195</v>
      </c>
      <c r="C17" s="2" t="s">
        <v>196</v>
      </c>
      <c r="D17" s="2" t="s">
        <v>197</v>
      </c>
      <c r="E17" s="2" t="s">
        <v>198</v>
      </c>
      <c r="F17" s="2" t="s">
        <v>75</v>
      </c>
    </row>
    <row r="18" spans="1:6" ht="28.5" x14ac:dyDescent="0.25">
      <c r="A18" s="18" t="str">
        <f ca="1">IFERROR(__xludf.DUMMYFUNCTION("""COMPUTED_VALUE"""),"Bernard, Thomas J.")</f>
        <v>Bernard, Thomas J.</v>
      </c>
      <c r="B18" s="19" t="str">
        <f ca="1">IFERROR(__xludf.DUMMYFUNCTION("""COMPUTED_VALUE"""),"Vold's theoretical criminology / Thomas J. Bernard, Jeffrey B. Snipes, Alexander L. Gerould.")</f>
        <v>Vold's theoretical criminology / Thomas J. Bernard, Jeffrey B. Snipes, Alexander L. Gerould.</v>
      </c>
      <c r="C18" s="20" t="str">
        <f ca="1">IFERROR(__xludf.DUMMYFUNCTION("""COMPUTED_VALUE"""),"7th ed.")</f>
        <v>7th ed.</v>
      </c>
      <c r="D18" s="19" t="str">
        <f ca="1">IFERROR(__xludf.DUMMYFUNCTION("""COMPUTED_VALUE"""),"New York ; Oxford : Oxford University Press, c2016.")</f>
        <v>New York ; Oxford : Oxford University Press, c2016.</v>
      </c>
      <c r="E18" s="20" t="str">
        <f ca="1">IFERROR(__xludf.DUMMYFUNCTION("""COMPUTED_VALUE"""),"343.9 BerT v 2016")</f>
        <v>343.9 BerT v 2016</v>
      </c>
      <c r="F18" s="21" t="str">
        <f ca="1">IFERROR(__xludf.DUMMYFUNCTION("""COMPUTED_VALUE"""),"Αίθουσα Ποινικού Δικαίου και Εργατικού Δικαίου.")</f>
        <v>Αίθουσα Ποινικού Δικαίου και Εργατικού Δικαίου.</v>
      </c>
    </row>
    <row r="19" spans="1:6" ht="28.5" x14ac:dyDescent="0.25">
      <c r="A19" s="1" t="s">
        <v>415</v>
      </c>
      <c r="B19" s="2" t="s">
        <v>416</v>
      </c>
      <c r="D19" s="2" t="s">
        <v>417</v>
      </c>
      <c r="E19" s="2" t="s">
        <v>418</v>
      </c>
      <c r="F19" s="2" t="s">
        <v>414</v>
      </c>
    </row>
    <row r="20" spans="1:6" ht="28.5" x14ac:dyDescent="0.25">
      <c r="A20" s="1" t="s">
        <v>279</v>
      </c>
      <c r="B20" s="2" t="s">
        <v>280</v>
      </c>
      <c r="D20" s="2" t="s">
        <v>281</v>
      </c>
      <c r="E20" s="2" t="s">
        <v>282</v>
      </c>
      <c r="F20" s="2" t="s">
        <v>55</v>
      </c>
    </row>
    <row r="21" spans="1:6" ht="28.5" x14ac:dyDescent="0.25">
      <c r="A21" s="1" t="s">
        <v>419</v>
      </c>
      <c r="B21" s="2" t="s">
        <v>420</v>
      </c>
      <c r="D21" s="2" t="s">
        <v>421</v>
      </c>
      <c r="E21" s="2" t="s">
        <v>422</v>
      </c>
      <c r="F21" s="2" t="s">
        <v>414</v>
      </c>
    </row>
    <row r="22" spans="1:6" ht="28.5" x14ac:dyDescent="0.25">
      <c r="A22" s="1" t="s">
        <v>120</v>
      </c>
      <c r="B22" s="2" t="s">
        <v>152</v>
      </c>
      <c r="C22" s="2" t="s">
        <v>61</v>
      </c>
      <c r="D22" s="2" t="s">
        <v>62</v>
      </c>
      <c r="E22" s="2" t="s">
        <v>60</v>
      </c>
      <c r="F22" s="2" t="s">
        <v>55</v>
      </c>
    </row>
    <row r="23" spans="1:6" ht="28.5" x14ac:dyDescent="0.25">
      <c r="A23" s="1" t="s">
        <v>66</v>
      </c>
      <c r="B23" s="2" t="s">
        <v>153</v>
      </c>
      <c r="C23" s="2" t="s">
        <v>64</v>
      </c>
      <c r="D23" s="2" t="s">
        <v>65</v>
      </c>
      <c r="E23" s="2" t="s">
        <v>63</v>
      </c>
      <c r="F23" s="2" t="s">
        <v>55</v>
      </c>
    </row>
    <row r="24" spans="1:6" ht="28.5" x14ac:dyDescent="0.25">
      <c r="A24" s="18" t="str">
        <f ca="1">IFERROR(__xludf.DUMMYFUNCTION("""COMPUTED_VALUE"""),"Bonta, James.")</f>
        <v>Bonta, James.</v>
      </c>
      <c r="B24" s="19" t="str">
        <f ca="1">IFERROR(__xludf.DUMMYFUNCTION("""COMPUTED_VALUE"""),"The psychology of criminal conduct / James Bonta and D. A. Andrews.")</f>
        <v>The psychology of criminal conduct / James Bonta and D. A. Andrews.</v>
      </c>
      <c r="C24" s="20" t="str">
        <f ca="1">IFERROR(__xludf.DUMMYFUNCTION("""COMPUTED_VALUE"""),"6th ed.")</f>
        <v>6th ed.</v>
      </c>
      <c r="D24" s="19" t="str">
        <f ca="1">IFERROR(__xludf.DUMMYFUNCTION("""COMPUTED_VALUE"""),"London ; New York : Routledge, Taylor &amp; Francis Group, 2017.")</f>
        <v>London ; New York : Routledge, Taylor &amp; Francis Group, 2017.</v>
      </c>
      <c r="E24" s="20" t="str">
        <f ca="1">IFERROR(__xludf.DUMMYFUNCTION("""COMPUTED_VALUE"""),"343.95 BonJ p 2017")</f>
        <v>343.95 BonJ p 2017</v>
      </c>
      <c r="F24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25" spans="1:6" ht="28.5" x14ac:dyDescent="0.25">
      <c r="A25" s="18" t="s">
        <v>1209</v>
      </c>
      <c r="B25" s="19" t="s">
        <v>1208</v>
      </c>
      <c r="C25" s="20" t="str">
        <f ca="1">IFERROR(__xludf.DUMMYFUNCTION("""COMPUTED_VALUE"""),"23. Aufl.")</f>
        <v>23. Aufl.</v>
      </c>
      <c r="D25" s="19" t="str">
        <f ca="1">IFERROR(__xludf.DUMMYFUNCTION("""COMPUTED_VALUE"""),"Tübingen : Mohr Siebeck, 2014-")</f>
        <v>Tübingen : Mohr Siebeck, 2014-</v>
      </c>
      <c r="E25" s="20" t="str">
        <f ca="1">IFERROR(__xludf.DUMMYFUNCTION("""COMPUTED_VALUE"""),"347.9(430) SteF k 2014 1")</f>
        <v>347.9(430) SteF k 2014 1</v>
      </c>
      <c r="F25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26" spans="1:6" ht="28.5" x14ac:dyDescent="0.25">
      <c r="A26" s="18" t="s">
        <v>1209</v>
      </c>
      <c r="B26" s="19" t="s">
        <v>1208</v>
      </c>
      <c r="C26" s="20" t="str">
        <f ca="1">IFERROR(__xludf.DUMMYFUNCTION("""COMPUTED_VALUE"""),"23. Aufl.")</f>
        <v>23. Aufl.</v>
      </c>
      <c r="D26" s="19" t="str">
        <f ca="1">IFERROR(__xludf.DUMMYFUNCTION("""COMPUTED_VALUE"""),"Tübingen : Mohr Siebeck, 2014-")</f>
        <v>Tübingen : Mohr Siebeck, 2014-</v>
      </c>
      <c r="E26" s="20" t="str">
        <f ca="1">IFERROR(__xludf.DUMMYFUNCTION("""COMPUTED_VALUE"""),"347.9(430) SteF k 2016 2")</f>
        <v>347.9(430) SteF k 2016 2</v>
      </c>
      <c r="F26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27" spans="1:6" ht="28.5" x14ac:dyDescent="0.25">
      <c r="A27" s="18" t="s">
        <v>1209</v>
      </c>
      <c r="B27" s="19" t="s">
        <v>1208</v>
      </c>
      <c r="C27" s="20" t="str">
        <f ca="1">IFERROR(__xludf.DUMMYFUNCTION("""COMPUTED_VALUE"""),"23. Aufl.")</f>
        <v>23. Aufl.</v>
      </c>
      <c r="D27" s="19" t="str">
        <f ca="1">IFERROR(__xludf.DUMMYFUNCTION("""COMPUTED_VALUE"""),"Tübingen : Mohr Siebeck, 2014-")</f>
        <v>Tübingen : Mohr Siebeck, 2014-</v>
      </c>
      <c r="E27" s="20" t="str">
        <f ca="1">IFERROR(__xludf.DUMMYFUNCTION("""COMPUTED_VALUE"""),"347.9(430) SteF k 2016 3")</f>
        <v>347.9(430) SteF k 2016 3</v>
      </c>
      <c r="F27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28" spans="1:6" ht="28.5" x14ac:dyDescent="0.25">
      <c r="A28" s="18" t="s">
        <v>1209</v>
      </c>
      <c r="B28" s="19" t="s">
        <v>1208</v>
      </c>
      <c r="C28" s="20" t="str">
        <f ca="1">IFERROR(__xludf.DUMMYFUNCTION("""COMPUTED_VALUE"""),"23. Aufl.")</f>
        <v>23. Aufl.</v>
      </c>
      <c r="D28" s="19" t="str">
        <f ca="1">IFERROR(__xludf.DUMMYFUNCTION("""COMPUTED_VALUE"""),"Tübingen : Mohr Siebeck, 2014-")</f>
        <v>Tübingen : Mohr Siebeck, 2014-</v>
      </c>
      <c r="E28" s="20" t="str">
        <f ca="1">IFERROR(__xludf.DUMMYFUNCTION("""COMPUTED_VALUE"""),"347.9(430) SteF k 2018 4")</f>
        <v>347.9(430) SteF k 2018 4</v>
      </c>
      <c r="F28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29" spans="1:6" ht="28.5" x14ac:dyDescent="0.25">
      <c r="A29" s="18" t="s">
        <v>1209</v>
      </c>
      <c r="B29" s="19" t="s">
        <v>1208</v>
      </c>
      <c r="C29" s="20" t="str">
        <f ca="1">IFERROR(__xludf.DUMMYFUNCTION("""COMPUTED_VALUE"""),"23. Aufl.")</f>
        <v>23. Aufl.</v>
      </c>
      <c r="D29" s="19" t="str">
        <f ca="1">IFERROR(__xludf.DUMMYFUNCTION("""COMPUTED_VALUE"""),"Tübingen : Mohr Siebeck, 2014-")</f>
        <v>Tübingen : Mohr Siebeck, 2014-</v>
      </c>
      <c r="E29" s="20" t="str">
        <f ca="1">IFERROR(__xludf.DUMMYFUNCTION("""COMPUTED_VALUE"""),"347.9(430) SteF k 2015 5")</f>
        <v>347.9(430) SteF k 2015 5</v>
      </c>
      <c r="F29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30" spans="1:6" ht="28.5" x14ac:dyDescent="0.25">
      <c r="A30" s="18" t="s">
        <v>1209</v>
      </c>
      <c r="B30" s="19" t="s">
        <v>1208</v>
      </c>
      <c r="C30" s="20" t="str">
        <f ca="1">IFERROR(__xludf.DUMMYFUNCTION("""COMPUTED_VALUE"""),"23. Aufl.")</f>
        <v>23. Aufl.</v>
      </c>
      <c r="D30" s="19" t="str">
        <f ca="1">IFERROR(__xludf.DUMMYFUNCTION("""COMPUTED_VALUE"""),"Tübingen : Mohr Siebeck, 2014-")</f>
        <v>Tübingen : Mohr Siebeck, 2014-</v>
      </c>
      <c r="E30" s="20" t="str">
        <f ca="1">IFERROR(__xludf.DUMMYFUNCTION("""COMPUTED_VALUE"""),"347.9(430) SteF k 2017 8")</f>
        <v>347.9(430) SteF k 2017 8</v>
      </c>
      <c r="F30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31" spans="1:6" ht="28.5" x14ac:dyDescent="0.25">
      <c r="A31" s="18" t="s">
        <v>1209</v>
      </c>
      <c r="B31" s="19" t="s">
        <v>1208</v>
      </c>
      <c r="C31" s="20" t="str">
        <f ca="1">IFERROR(__xludf.DUMMYFUNCTION("""COMPUTED_VALUE"""),"23. Aufl.")</f>
        <v>23. Aufl.</v>
      </c>
      <c r="D31" s="19" t="str">
        <f ca="1">IFERROR(__xludf.DUMMYFUNCTION("""COMPUTED_VALUE"""),"Tübingen : Mohr Siebeck, 2014-")</f>
        <v>Tübingen : Mohr Siebeck, 2014-</v>
      </c>
      <c r="E31" s="20" t="str">
        <f ca="1">IFERROR(__xludf.DUMMYFUNCTION("""COMPUTED_VALUE"""),"347.9(430) SteF k 2014 10")</f>
        <v>347.9(430) SteF k 2014 10</v>
      </c>
      <c r="F31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32" spans="1:6" ht="28.5" x14ac:dyDescent="0.25">
      <c r="A32" s="1" t="s">
        <v>380</v>
      </c>
      <c r="B32" s="2" t="s">
        <v>381</v>
      </c>
      <c r="C32" s="2" t="s">
        <v>384</v>
      </c>
      <c r="D32" s="2" t="s">
        <v>382</v>
      </c>
      <c r="E32" s="2" t="s">
        <v>383</v>
      </c>
      <c r="F32" s="2" t="s">
        <v>22</v>
      </c>
    </row>
    <row r="33" spans="1:6" ht="28.5" x14ac:dyDescent="0.25">
      <c r="A33" s="1" t="s">
        <v>380</v>
      </c>
      <c r="B33" s="2" t="s">
        <v>381</v>
      </c>
      <c r="C33" s="2" t="s">
        <v>384</v>
      </c>
      <c r="D33" s="2" t="s">
        <v>385</v>
      </c>
      <c r="E33" s="2" t="s">
        <v>386</v>
      </c>
      <c r="F33" s="2" t="s">
        <v>22</v>
      </c>
    </row>
    <row r="34" spans="1:6" ht="28.5" x14ac:dyDescent="0.25">
      <c r="A34" s="1" t="s">
        <v>635</v>
      </c>
      <c r="B34" s="2" t="s">
        <v>636</v>
      </c>
      <c r="C34" s="2" t="s">
        <v>637</v>
      </c>
      <c r="D34" s="2" t="s">
        <v>638</v>
      </c>
      <c r="E34" s="2" t="s">
        <v>639</v>
      </c>
      <c r="F34" s="2" t="s">
        <v>18</v>
      </c>
    </row>
    <row r="35" spans="1:6" ht="28.5" x14ac:dyDescent="0.25">
      <c r="A35" s="1" t="s">
        <v>319</v>
      </c>
      <c r="B35" s="2" t="s">
        <v>320</v>
      </c>
      <c r="C35" s="2" t="s">
        <v>321</v>
      </c>
      <c r="D35" s="2" t="s">
        <v>322</v>
      </c>
      <c r="E35" s="2" t="s">
        <v>323</v>
      </c>
      <c r="F35" s="2" t="s">
        <v>22</v>
      </c>
    </row>
    <row r="36" spans="1:6" ht="28.5" x14ac:dyDescent="0.25">
      <c r="A36" s="1" t="s">
        <v>936</v>
      </c>
      <c r="B36" s="2" t="s">
        <v>937</v>
      </c>
      <c r="E36" s="2" t="s">
        <v>938</v>
      </c>
      <c r="F36" s="2" t="s">
        <v>939</v>
      </c>
    </row>
    <row r="37" spans="1:6" ht="28.5" x14ac:dyDescent="0.25">
      <c r="A37" s="1" t="s">
        <v>331</v>
      </c>
      <c r="B37" s="2" t="s">
        <v>332</v>
      </c>
      <c r="C37" s="2" t="s">
        <v>333</v>
      </c>
      <c r="D37" s="2" t="s">
        <v>334</v>
      </c>
      <c r="E37" s="2" t="s">
        <v>335</v>
      </c>
      <c r="F37" s="2" t="s">
        <v>22</v>
      </c>
    </row>
    <row r="38" spans="1:6" ht="28.5" x14ac:dyDescent="0.25">
      <c r="A38" s="1" t="s">
        <v>640</v>
      </c>
      <c r="B38" s="2" t="s">
        <v>641</v>
      </c>
      <c r="C38" s="2" t="s">
        <v>37</v>
      </c>
      <c r="D38" s="2" t="s">
        <v>642</v>
      </c>
      <c r="E38" s="2" t="s">
        <v>643</v>
      </c>
      <c r="F38" s="2" t="s">
        <v>18</v>
      </c>
    </row>
    <row r="39" spans="1:6" ht="28.5" x14ac:dyDescent="0.25">
      <c r="A39" s="1" t="s">
        <v>239</v>
      </c>
      <c r="B39" s="2" t="s">
        <v>240</v>
      </c>
      <c r="C39" s="2" t="s">
        <v>37</v>
      </c>
      <c r="D39" s="2" t="s">
        <v>241</v>
      </c>
      <c r="E39" s="2" t="s">
        <v>242</v>
      </c>
      <c r="F39" s="2" t="s">
        <v>22</v>
      </c>
    </row>
    <row r="40" spans="1:6" ht="28.5" x14ac:dyDescent="0.25">
      <c r="A40" s="1" t="s">
        <v>927</v>
      </c>
      <c r="B40" s="2" t="s">
        <v>147</v>
      </c>
      <c r="D40" s="2" t="s">
        <v>146</v>
      </c>
      <c r="E40" s="2" t="s">
        <v>24</v>
      </c>
      <c r="F40" s="2" t="s">
        <v>11</v>
      </c>
    </row>
    <row r="41" spans="1:6" ht="28.5" x14ac:dyDescent="0.25">
      <c r="A41" s="1" t="s">
        <v>29</v>
      </c>
      <c r="B41" s="2" t="s">
        <v>154</v>
      </c>
      <c r="D41" s="2" t="s">
        <v>121</v>
      </c>
      <c r="E41" s="2" t="s">
        <v>28</v>
      </c>
      <c r="F41" s="2" t="s">
        <v>11</v>
      </c>
    </row>
    <row r="42" spans="1:6" ht="28.5" x14ac:dyDescent="0.25">
      <c r="A42" s="1" t="s">
        <v>29</v>
      </c>
      <c r="B42" s="2" t="s">
        <v>155</v>
      </c>
      <c r="C42" s="2" t="s">
        <v>37</v>
      </c>
      <c r="D42" s="2" t="s">
        <v>122</v>
      </c>
      <c r="E42" s="2" t="s">
        <v>40</v>
      </c>
      <c r="F42" s="2" t="s">
        <v>11</v>
      </c>
    </row>
    <row r="43" spans="1:6" ht="28.5" x14ac:dyDescent="0.25">
      <c r="A43" s="1" t="s">
        <v>739</v>
      </c>
      <c r="B43" s="2" t="s">
        <v>897</v>
      </c>
      <c r="C43" s="2" t="s">
        <v>898</v>
      </c>
      <c r="D43" s="2" t="s">
        <v>740</v>
      </c>
      <c r="E43" s="2" t="s">
        <v>1222</v>
      </c>
      <c r="F43" s="2" t="s">
        <v>18</v>
      </c>
    </row>
    <row r="44" spans="1:6" ht="28.5" x14ac:dyDescent="0.25">
      <c r="A44" s="1" t="s">
        <v>1190</v>
      </c>
      <c r="B44" s="2" t="s">
        <v>1191</v>
      </c>
      <c r="D44" s="2" t="s">
        <v>243</v>
      </c>
      <c r="E44" s="2" t="s">
        <v>244</v>
      </c>
      <c r="F44" s="2" t="s">
        <v>22</v>
      </c>
    </row>
    <row r="45" spans="1:6" ht="28.5" x14ac:dyDescent="0.25">
      <c r="A45" s="1" t="s">
        <v>940</v>
      </c>
      <c r="B45" s="2" t="s">
        <v>941</v>
      </c>
      <c r="D45" s="2" t="s">
        <v>942</v>
      </c>
      <c r="E45" s="2" t="s">
        <v>943</v>
      </c>
      <c r="F45" s="2" t="s">
        <v>22</v>
      </c>
    </row>
    <row r="46" spans="1:6" ht="28.5" x14ac:dyDescent="0.25">
      <c r="A46" s="1" t="s">
        <v>644</v>
      </c>
      <c r="B46" s="2" t="s">
        <v>645</v>
      </c>
      <c r="C46" s="2" t="s">
        <v>646</v>
      </c>
      <c r="D46" s="2" t="s">
        <v>647</v>
      </c>
      <c r="E46" s="2" t="s">
        <v>648</v>
      </c>
      <c r="F46" s="2" t="s">
        <v>18</v>
      </c>
    </row>
    <row r="47" spans="1:6" ht="28.5" x14ac:dyDescent="0.25">
      <c r="A47" s="1" t="s">
        <v>345</v>
      </c>
      <c r="B47" s="2" t="s">
        <v>346</v>
      </c>
      <c r="D47" s="2" t="s">
        <v>347</v>
      </c>
      <c r="E47" s="2" t="s">
        <v>348</v>
      </c>
      <c r="F47" s="2" t="s">
        <v>18</v>
      </c>
    </row>
    <row r="48" spans="1:6" ht="28.5" x14ac:dyDescent="0.25">
      <c r="A48" s="1" t="s">
        <v>1178</v>
      </c>
      <c r="B48" s="2" t="s">
        <v>1179</v>
      </c>
      <c r="D48" s="2" t="s">
        <v>582</v>
      </c>
      <c r="E48" s="2" t="s">
        <v>591</v>
      </c>
      <c r="F48" s="2" t="s">
        <v>414</v>
      </c>
    </row>
    <row r="49" spans="1:6" ht="28.5" x14ac:dyDescent="0.25">
      <c r="A49" s="1" t="s">
        <v>741</v>
      </c>
      <c r="B49" s="2" t="s">
        <v>742</v>
      </c>
      <c r="D49" s="2" t="s">
        <v>743</v>
      </c>
      <c r="F49" s="2" t="s">
        <v>55</v>
      </c>
    </row>
    <row r="50" spans="1:6" ht="28.5" x14ac:dyDescent="0.25">
      <c r="A50" s="1" t="s">
        <v>1172</v>
      </c>
      <c r="B50" s="2" t="s">
        <v>1173</v>
      </c>
      <c r="D50" s="2" t="s">
        <v>612</v>
      </c>
      <c r="E50" s="2" t="s">
        <v>613</v>
      </c>
      <c r="F50" s="2" t="s">
        <v>520</v>
      </c>
    </row>
    <row r="51" spans="1:6" ht="28.5" x14ac:dyDescent="0.25">
      <c r="A51" s="1" t="s">
        <v>20</v>
      </c>
      <c r="B51" s="2" t="s">
        <v>156</v>
      </c>
      <c r="D51" s="2" t="s">
        <v>19</v>
      </c>
      <c r="E51" s="2" t="s">
        <v>17</v>
      </c>
      <c r="F51" s="2" t="s">
        <v>18</v>
      </c>
    </row>
    <row r="52" spans="1:6" ht="28.5" x14ac:dyDescent="0.25">
      <c r="A52" s="1" t="s">
        <v>392</v>
      </c>
      <c r="B52" s="2" t="s">
        <v>393</v>
      </c>
      <c r="C52" s="2" t="s">
        <v>394</v>
      </c>
      <c r="D52" s="2" t="s">
        <v>395</v>
      </c>
      <c r="E52" s="2" t="s">
        <v>396</v>
      </c>
      <c r="F52" s="2" t="s">
        <v>22</v>
      </c>
    </row>
    <row r="53" spans="1:6" ht="28.5" x14ac:dyDescent="0.25">
      <c r="A53" s="1" t="s">
        <v>175</v>
      </c>
      <c r="B53" s="2" t="s">
        <v>176</v>
      </c>
      <c r="C53" s="2" t="s">
        <v>177</v>
      </c>
      <c r="D53" s="2" t="s">
        <v>178</v>
      </c>
      <c r="E53" s="2" t="s">
        <v>179</v>
      </c>
      <c r="F53" s="2" t="s">
        <v>75</v>
      </c>
    </row>
    <row r="54" spans="1:6" ht="28.5" x14ac:dyDescent="0.25">
      <c r="A54" s="1" t="s">
        <v>944</v>
      </c>
      <c r="B54" s="2" t="s">
        <v>945</v>
      </c>
      <c r="D54" s="2" t="s">
        <v>934</v>
      </c>
      <c r="E54" s="2" t="s">
        <v>946</v>
      </c>
      <c r="F54" s="2" t="s">
        <v>22</v>
      </c>
    </row>
    <row r="55" spans="1:6" ht="28.5" x14ac:dyDescent="0.25">
      <c r="A55" s="1" t="s">
        <v>315</v>
      </c>
      <c r="B55" s="2" t="s">
        <v>316</v>
      </c>
      <c r="D55" s="2" t="s">
        <v>317</v>
      </c>
      <c r="E55" s="2" t="s">
        <v>318</v>
      </c>
      <c r="F55" s="2" t="s">
        <v>22</v>
      </c>
    </row>
    <row r="56" spans="1:6" ht="28.5" x14ac:dyDescent="0.25">
      <c r="A56" s="1" t="s">
        <v>947</v>
      </c>
      <c r="B56" s="2" t="s">
        <v>1144</v>
      </c>
      <c r="C56" s="2" t="s">
        <v>187</v>
      </c>
      <c r="D56" s="2" t="s">
        <v>948</v>
      </c>
      <c r="E56" s="2" t="s">
        <v>949</v>
      </c>
      <c r="F56" s="2" t="s">
        <v>939</v>
      </c>
    </row>
    <row r="57" spans="1:6" ht="28.5" x14ac:dyDescent="0.25">
      <c r="A57" s="1" t="s">
        <v>423</v>
      </c>
      <c r="B57" s="2" t="s">
        <v>424</v>
      </c>
      <c r="C57" s="2" t="s">
        <v>425</v>
      </c>
      <c r="D57" s="2" t="s">
        <v>426</v>
      </c>
      <c r="E57" s="2" t="s">
        <v>427</v>
      </c>
      <c r="F57" s="2" t="s">
        <v>414</v>
      </c>
    </row>
    <row r="58" spans="1:6" ht="28.5" x14ac:dyDescent="0.25">
      <c r="A58" s="1" t="s">
        <v>1170</v>
      </c>
      <c r="B58" s="2" t="s">
        <v>1171</v>
      </c>
      <c r="D58" s="2" t="s">
        <v>614</v>
      </c>
      <c r="E58" s="2" t="s">
        <v>615</v>
      </c>
      <c r="F58" s="2" t="s">
        <v>414</v>
      </c>
    </row>
    <row r="59" spans="1:6" ht="28.5" x14ac:dyDescent="0.25">
      <c r="A59" s="1" t="s">
        <v>950</v>
      </c>
      <c r="B59" s="2" t="s">
        <v>951</v>
      </c>
      <c r="D59" s="2" t="s">
        <v>952</v>
      </c>
      <c r="E59" s="2" t="s">
        <v>953</v>
      </c>
      <c r="F59" s="2" t="s">
        <v>22</v>
      </c>
    </row>
    <row r="60" spans="1:6" ht="28.5" x14ac:dyDescent="0.25">
      <c r="A60" s="18" t="str">
        <f ca="1">IFERROR(__xludf.DUMMYFUNCTION("""COMPUTED_VALUE"""),"Dantzker, Mark L., 1958-")</f>
        <v>Dantzker, Mark L., 1958-</v>
      </c>
      <c r="B60" s="19" t="str">
        <f ca="1">IFERROR(__xludf.DUMMYFUNCTION("""COMPUTED_VALUE"""),"Research methods for criminology and criminal justice / M.L. Dantzker, Ronald D. Hunter, Susan T. Quinn.")</f>
        <v>Research methods for criminology and criminal justice / M.L. Dantzker, Ronald D. Hunter, Susan T. Quinn.</v>
      </c>
      <c r="C60" s="20" t="str">
        <f ca="1">IFERROR(__xludf.DUMMYFUNCTION("""COMPUTED_VALUE"""),"4th ed.")</f>
        <v>4th ed.</v>
      </c>
      <c r="D60" s="19" t="str">
        <f ca="1">IFERROR(__xludf.DUMMYFUNCTION("""COMPUTED_VALUE"""),"Burlington, Massachusetts : Jones &amp; Bartlett Learning, 2018.")</f>
        <v>Burlington, Massachusetts : Jones &amp; Bartlett Learning, 2018.</v>
      </c>
      <c r="E60" s="20" t="str">
        <f ca="1">IFERROR(__xludf.DUMMYFUNCTION("""COMPUTED_VALUE"""),"343.9.018 DanM r 2018")</f>
        <v>343.9.018 DanM r 2018</v>
      </c>
      <c r="F60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61" spans="1:6" ht="28.5" x14ac:dyDescent="0.25">
      <c r="A61" s="1" t="s">
        <v>428</v>
      </c>
      <c r="B61" s="2" t="s">
        <v>152</v>
      </c>
      <c r="C61" s="2" t="s">
        <v>429</v>
      </c>
      <c r="D61" s="2" t="s">
        <v>430</v>
      </c>
      <c r="E61" s="2" t="s">
        <v>431</v>
      </c>
      <c r="F61" s="2" t="s">
        <v>55</v>
      </c>
    </row>
    <row r="62" spans="1:6" ht="28.5" x14ac:dyDescent="0.25">
      <c r="A62" s="1" t="s">
        <v>432</v>
      </c>
      <c r="B62" s="2" t="s">
        <v>433</v>
      </c>
      <c r="C62" s="2" t="s">
        <v>434</v>
      </c>
      <c r="D62" s="2" t="s">
        <v>435</v>
      </c>
      <c r="E62" s="2" t="s">
        <v>436</v>
      </c>
      <c r="F62" s="2" t="s">
        <v>414</v>
      </c>
    </row>
    <row r="63" spans="1:6" ht="28.5" x14ac:dyDescent="0.25">
      <c r="A63" s="1" t="s">
        <v>954</v>
      </c>
      <c r="B63" s="2" t="s">
        <v>955</v>
      </c>
      <c r="D63" s="2" t="s">
        <v>956</v>
      </c>
      <c r="E63" s="2" t="s">
        <v>957</v>
      </c>
      <c r="F63" s="2" t="s">
        <v>958</v>
      </c>
    </row>
    <row r="64" spans="1:6" ht="28.5" x14ac:dyDescent="0.25">
      <c r="A64" s="1" t="s">
        <v>437</v>
      </c>
      <c r="B64" s="2" t="s">
        <v>438</v>
      </c>
      <c r="D64" s="2" t="s">
        <v>439</v>
      </c>
      <c r="E64" s="2" t="s">
        <v>440</v>
      </c>
      <c r="F64" s="2" t="s">
        <v>414</v>
      </c>
    </row>
    <row r="65" spans="1:6" ht="28.5" x14ac:dyDescent="0.25">
      <c r="A65" s="1" t="s">
        <v>649</v>
      </c>
      <c r="B65" s="2" t="s">
        <v>650</v>
      </c>
      <c r="D65" s="2" t="s">
        <v>651</v>
      </c>
      <c r="E65" s="2" t="s">
        <v>652</v>
      </c>
      <c r="F65" s="2" t="s">
        <v>18</v>
      </c>
    </row>
    <row r="66" spans="1:6" ht="28.5" x14ac:dyDescent="0.25">
      <c r="A66" s="1" t="s">
        <v>959</v>
      </c>
      <c r="B66" s="2" t="s">
        <v>960</v>
      </c>
      <c r="D66" s="2" t="s">
        <v>961</v>
      </c>
      <c r="E66" s="2" t="s">
        <v>962</v>
      </c>
      <c r="F66" s="2" t="s">
        <v>22</v>
      </c>
    </row>
    <row r="67" spans="1:6" ht="28.5" x14ac:dyDescent="0.25">
      <c r="A67" s="1" t="s">
        <v>959</v>
      </c>
      <c r="B67" s="2" t="s">
        <v>1145</v>
      </c>
      <c r="D67" s="2" t="s">
        <v>963</v>
      </c>
      <c r="E67" s="2" t="s">
        <v>964</v>
      </c>
      <c r="F67" s="2" t="s">
        <v>22</v>
      </c>
    </row>
    <row r="68" spans="1:6" ht="28.5" x14ac:dyDescent="0.25">
      <c r="A68" s="1" t="s">
        <v>215</v>
      </c>
      <c r="B68" s="2" t="s">
        <v>216</v>
      </c>
      <c r="C68" s="2" t="s">
        <v>217</v>
      </c>
      <c r="D68" s="2" t="s">
        <v>218</v>
      </c>
      <c r="E68" s="2" t="s">
        <v>219</v>
      </c>
      <c r="F68" s="2" t="s">
        <v>75</v>
      </c>
    </row>
    <row r="69" spans="1:6" ht="28.5" x14ac:dyDescent="0.25">
      <c r="A69" s="1" t="s">
        <v>215</v>
      </c>
      <c r="B69" s="2" t="s">
        <v>216</v>
      </c>
      <c r="C69" s="2" t="s">
        <v>217</v>
      </c>
      <c r="D69" s="2" t="s">
        <v>309</v>
      </c>
      <c r="E69" s="2" t="s">
        <v>310</v>
      </c>
      <c r="F69" s="2" t="s">
        <v>75</v>
      </c>
    </row>
    <row r="70" spans="1:6" ht="28.5" x14ac:dyDescent="0.25">
      <c r="A70" s="1" t="s">
        <v>441</v>
      </c>
      <c r="B70" s="2" t="s">
        <v>442</v>
      </c>
      <c r="C70" s="2" t="s">
        <v>37</v>
      </c>
      <c r="D70" s="2" t="s">
        <v>443</v>
      </c>
      <c r="E70" s="2" t="s">
        <v>444</v>
      </c>
      <c r="F70" s="2" t="s">
        <v>55</v>
      </c>
    </row>
    <row r="71" spans="1:6" ht="28.5" x14ac:dyDescent="0.25">
      <c r="A71" s="1" t="s">
        <v>190</v>
      </c>
      <c r="B71" s="2" t="s">
        <v>191</v>
      </c>
      <c r="C71" s="2" t="s">
        <v>37</v>
      </c>
      <c r="D71" s="2" t="s">
        <v>192</v>
      </c>
      <c r="E71" s="2" t="s">
        <v>193</v>
      </c>
      <c r="F71" s="2" t="s">
        <v>75</v>
      </c>
    </row>
    <row r="72" spans="1:6" ht="28.5" x14ac:dyDescent="0.25">
      <c r="A72" s="1" t="s">
        <v>744</v>
      </c>
      <c r="B72" s="2" t="s">
        <v>745</v>
      </c>
      <c r="D72" s="2" t="s">
        <v>746</v>
      </c>
      <c r="F72" s="2" t="s">
        <v>11</v>
      </c>
    </row>
    <row r="73" spans="1:6" ht="28.5" x14ac:dyDescent="0.25">
      <c r="A73" s="1" t="s">
        <v>362</v>
      </c>
      <c r="B73" s="2" t="s">
        <v>363</v>
      </c>
      <c r="C73" s="2" t="s">
        <v>364</v>
      </c>
      <c r="D73" s="2" t="s">
        <v>365</v>
      </c>
      <c r="E73" s="2" t="s">
        <v>366</v>
      </c>
      <c r="F73" s="2" t="s">
        <v>22</v>
      </c>
    </row>
    <row r="74" spans="1:6" ht="28.5" x14ac:dyDescent="0.25">
      <c r="A74" s="1" t="s">
        <v>965</v>
      </c>
      <c r="B74" s="2" t="s">
        <v>1146</v>
      </c>
      <c r="C74" s="2" t="s">
        <v>182</v>
      </c>
      <c r="D74" s="2" t="s">
        <v>966</v>
      </c>
      <c r="E74" s="2" t="s">
        <v>967</v>
      </c>
      <c r="F74" s="2" t="s">
        <v>968</v>
      </c>
    </row>
    <row r="75" spans="1:6" ht="28.5" x14ac:dyDescent="0.25">
      <c r="A75" s="1" t="s">
        <v>1184</v>
      </c>
      <c r="B75" s="2" t="s">
        <v>1185</v>
      </c>
      <c r="D75" s="2" t="s">
        <v>293</v>
      </c>
      <c r="E75" s="2" t="s">
        <v>294</v>
      </c>
      <c r="F75" s="2" t="s">
        <v>55</v>
      </c>
    </row>
    <row r="76" spans="1:6" ht="28.5" x14ac:dyDescent="0.25">
      <c r="A76" s="1" t="s">
        <v>1183</v>
      </c>
      <c r="B76" s="2" t="s">
        <v>1182</v>
      </c>
      <c r="D76" s="2" t="s">
        <v>329</v>
      </c>
      <c r="E76" s="2" t="s">
        <v>330</v>
      </c>
      <c r="F76" s="2" t="s">
        <v>22</v>
      </c>
    </row>
    <row r="77" spans="1:6" ht="28.5" x14ac:dyDescent="0.25">
      <c r="A77" s="1" t="s">
        <v>1196</v>
      </c>
      <c r="B77" s="2" t="s">
        <v>1197</v>
      </c>
      <c r="C77" s="2" t="s">
        <v>207</v>
      </c>
      <c r="D77" s="2" t="s">
        <v>53</v>
      </c>
      <c r="E77" s="2" t="s">
        <v>208</v>
      </c>
      <c r="F77" s="2" t="s">
        <v>55</v>
      </c>
    </row>
    <row r="78" spans="1:6" ht="42.75" x14ac:dyDescent="0.25">
      <c r="A78" s="1" t="s">
        <v>445</v>
      </c>
      <c r="B78" s="2" t="s">
        <v>446</v>
      </c>
      <c r="C78" s="2" t="s">
        <v>447</v>
      </c>
      <c r="D78" s="2" t="s">
        <v>448</v>
      </c>
      <c r="E78" s="2" t="s">
        <v>449</v>
      </c>
      <c r="F78" s="2" t="s">
        <v>414</v>
      </c>
    </row>
    <row r="79" spans="1:6" x14ac:dyDescent="0.25">
      <c r="A79" s="1" t="s">
        <v>969</v>
      </c>
      <c r="B79" s="2" t="s">
        <v>970</v>
      </c>
      <c r="D79" s="2" t="s">
        <v>472</v>
      </c>
      <c r="E79" s="2" t="s">
        <v>971</v>
      </c>
      <c r="F79" s="2" t="s">
        <v>22</v>
      </c>
    </row>
    <row r="80" spans="1:6" ht="42.75" x14ac:dyDescent="0.25">
      <c r="A80" s="1" t="s">
        <v>450</v>
      </c>
      <c r="B80" s="2" t="s">
        <v>451</v>
      </c>
      <c r="D80" s="2" t="s">
        <v>452</v>
      </c>
      <c r="E80" s="2" t="s">
        <v>453</v>
      </c>
      <c r="F80" s="2" t="s">
        <v>22</v>
      </c>
    </row>
    <row r="81" spans="1:6" ht="28.5" x14ac:dyDescent="0.25">
      <c r="A81" s="1" t="s">
        <v>747</v>
      </c>
      <c r="B81" s="2" t="s">
        <v>748</v>
      </c>
      <c r="D81" s="2" t="s">
        <v>749</v>
      </c>
      <c r="F81" s="2" t="s">
        <v>738</v>
      </c>
    </row>
    <row r="82" spans="1:6" ht="28.5" x14ac:dyDescent="0.25">
      <c r="A82" s="1" t="s">
        <v>1165</v>
      </c>
      <c r="B82" s="2" t="s">
        <v>1164</v>
      </c>
      <c r="D82" s="2" t="s">
        <v>731</v>
      </c>
      <c r="E82" s="2" t="s">
        <v>732</v>
      </c>
      <c r="F82" s="2" t="s">
        <v>11</v>
      </c>
    </row>
    <row r="83" spans="1:6" ht="28.5" x14ac:dyDescent="0.25">
      <c r="A83" s="1" t="s">
        <v>370</v>
      </c>
      <c r="B83" s="2" t="s">
        <v>371</v>
      </c>
      <c r="C83" s="2" t="s">
        <v>372</v>
      </c>
      <c r="D83" s="2" t="s">
        <v>373</v>
      </c>
      <c r="E83" s="2" t="s">
        <v>374</v>
      </c>
      <c r="F83" s="2" t="s">
        <v>22</v>
      </c>
    </row>
    <row r="84" spans="1:6" ht="28.5" x14ac:dyDescent="0.25">
      <c r="A84" s="1" t="s">
        <v>653</v>
      </c>
      <c r="B84" s="2" t="s">
        <v>654</v>
      </c>
      <c r="C84" s="2" t="s">
        <v>655</v>
      </c>
      <c r="D84" s="2" t="s">
        <v>656</v>
      </c>
      <c r="E84" s="2" t="s">
        <v>657</v>
      </c>
      <c r="F84" s="2" t="s">
        <v>11</v>
      </c>
    </row>
    <row r="85" spans="1:6" ht="28.5" x14ac:dyDescent="0.25">
      <c r="A85" s="1" t="s">
        <v>653</v>
      </c>
      <c r="B85" s="2" t="s">
        <v>658</v>
      </c>
      <c r="C85" s="2" t="s">
        <v>659</v>
      </c>
      <c r="D85" s="2" t="s">
        <v>660</v>
      </c>
      <c r="E85" s="2" t="s">
        <v>661</v>
      </c>
      <c r="F85" s="2" t="s">
        <v>11</v>
      </c>
    </row>
    <row r="86" spans="1:6" ht="28.5" x14ac:dyDescent="0.25">
      <c r="A86" s="1" t="s">
        <v>119</v>
      </c>
      <c r="B86" s="2" t="s">
        <v>159</v>
      </c>
      <c r="D86" s="2" t="s">
        <v>123</v>
      </c>
      <c r="E86" s="2" t="s">
        <v>118</v>
      </c>
      <c r="F86" s="2" t="s">
        <v>18</v>
      </c>
    </row>
    <row r="87" spans="1:6" ht="28.5" x14ac:dyDescent="0.25">
      <c r="A87" s="1" t="s">
        <v>59</v>
      </c>
      <c r="B87" s="2" t="s">
        <v>160</v>
      </c>
      <c r="D87" s="2" t="s">
        <v>124</v>
      </c>
      <c r="E87" s="2" t="s">
        <v>58</v>
      </c>
      <c r="F87" s="2" t="s">
        <v>55</v>
      </c>
    </row>
    <row r="88" spans="1:6" ht="28.5" x14ac:dyDescent="0.25">
      <c r="A88" s="1" t="s">
        <v>289</v>
      </c>
      <c r="B88" s="2" t="s">
        <v>290</v>
      </c>
      <c r="C88" s="2" t="s">
        <v>37</v>
      </c>
      <c r="D88" s="2" t="s">
        <v>291</v>
      </c>
      <c r="E88" s="2" t="s">
        <v>292</v>
      </c>
      <c r="F88" s="2" t="s">
        <v>55</v>
      </c>
    </row>
    <row r="89" spans="1:6" ht="28.5" x14ac:dyDescent="0.25">
      <c r="A89" s="1" t="s">
        <v>165</v>
      </c>
      <c r="B89" s="2" t="s">
        <v>166</v>
      </c>
      <c r="C89" s="2" t="s">
        <v>52</v>
      </c>
      <c r="D89" s="2" t="s">
        <v>53</v>
      </c>
      <c r="E89" s="2" t="s">
        <v>51</v>
      </c>
      <c r="F89" s="2" t="s">
        <v>11</v>
      </c>
    </row>
    <row r="90" spans="1:6" x14ac:dyDescent="0.25">
      <c r="A90" s="1" t="s">
        <v>972</v>
      </c>
      <c r="B90" s="2" t="s">
        <v>1147</v>
      </c>
      <c r="C90" s="2" t="s">
        <v>45</v>
      </c>
      <c r="D90" s="2" t="s">
        <v>973</v>
      </c>
      <c r="E90" s="2" t="s">
        <v>974</v>
      </c>
      <c r="F90" s="2" t="s">
        <v>22</v>
      </c>
    </row>
    <row r="91" spans="1:6" ht="28.5" x14ac:dyDescent="0.25">
      <c r="A91" s="1" t="s">
        <v>975</v>
      </c>
      <c r="B91" s="2" t="s">
        <v>976</v>
      </c>
      <c r="D91" s="2" t="s">
        <v>977</v>
      </c>
      <c r="E91" s="2" t="s">
        <v>978</v>
      </c>
      <c r="F91" s="2" t="s">
        <v>22</v>
      </c>
    </row>
    <row r="92" spans="1:6" x14ac:dyDescent="0.25">
      <c r="A92" s="1" t="s">
        <v>979</v>
      </c>
      <c r="B92" s="2" t="s">
        <v>1148</v>
      </c>
      <c r="D92" s="2" t="s">
        <v>977</v>
      </c>
      <c r="E92" s="2" t="s">
        <v>980</v>
      </c>
      <c r="F92" s="2" t="s">
        <v>22</v>
      </c>
    </row>
    <row r="93" spans="1:6" ht="57" x14ac:dyDescent="0.25">
      <c r="A93" s="1" t="s">
        <v>981</v>
      </c>
      <c r="B93" s="2" t="s">
        <v>982</v>
      </c>
      <c r="D93" s="2" t="s">
        <v>983</v>
      </c>
      <c r="E93" s="2" t="s">
        <v>984</v>
      </c>
      <c r="F93" s="2" t="s">
        <v>22</v>
      </c>
    </row>
    <row r="94" spans="1:6" ht="42.75" x14ac:dyDescent="0.25">
      <c r="A94" s="1" t="s">
        <v>324</v>
      </c>
      <c r="B94" s="2" t="s">
        <v>325</v>
      </c>
      <c r="C94" s="2" t="s">
        <v>228</v>
      </c>
      <c r="D94" s="2" t="s">
        <v>326</v>
      </c>
      <c r="E94" s="2" t="s">
        <v>327</v>
      </c>
      <c r="F94" s="2" t="s">
        <v>328</v>
      </c>
    </row>
    <row r="95" spans="1:6" ht="28.5" x14ac:dyDescent="0.25">
      <c r="A95" s="1" t="s">
        <v>985</v>
      </c>
      <c r="B95" s="2" t="s">
        <v>1149</v>
      </c>
      <c r="C95" s="2" t="s">
        <v>1150</v>
      </c>
      <c r="D95" s="2" t="s">
        <v>986</v>
      </c>
      <c r="E95" s="2" t="s">
        <v>987</v>
      </c>
      <c r="F95" s="2" t="s">
        <v>55</v>
      </c>
    </row>
    <row r="96" spans="1:6" ht="28.5" x14ac:dyDescent="0.25">
      <c r="A96" s="18" t="str">
        <f ca="1">IFERROR(__xludf.DUMMYFUNCTION("""COMPUTED_VALUE"""),"Harris, David J. (John)")</f>
        <v>Harris, David J. (John)</v>
      </c>
      <c r="B96" s="19" t="s">
        <v>1206</v>
      </c>
      <c r="C96" s="20" t="str">
        <f ca="1">IFERROR(__xludf.DUMMYFUNCTION("""COMPUTED_VALUE"""),"2η έκδ.")</f>
        <v>2η έκδ.</v>
      </c>
      <c r="D96" s="19" t="str">
        <f ca="1">IFERROR(__xludf.DUMMYFUNCTION("""COMPUTED_VALUE"""),"Ardsley, N.Y. : Transnational Publishers, 2001.")</f>
        <v>Ardsley, N.Y. : Transnational Publishers, 2001.</v>
      </c>
      <c r="E96" s="20" t="str">
        <f ca="1">IFERROR(__xludf.DUMMYFUNCTION("""COMPUTED_VALUE"""),"349.2(4-672EU) HarD e 2001")</f>
        <v>349.2(4-672EU) HarD e 2001</v>
      </c>
      <c r="F96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97" spans="1:6" ht="28.5" x14ac:dyDescent="0.25">
      <c r="A97" s="1" t="s">
        <v>750</v>
      </c>
      <c r="B97" s="2" t="s">
        <v>899</v>
      </c>
      <c r="C97" s="2" t="s">
        <v>37</v>
      </c>
      <c r="D97" s="2" t="s">
        <v>751</v>
      </c>
      <c r="F97" s="2" t="s">
        <v>75</v>
      </c>
    </row>
    <row r="98" spans="1:6" ht="28.5" x14ac:dyDescent="0.25">
      <c r="A98" s="1" t="s">
        <v>454</v>
      </c>
      <c r="B98" s="2" t="s">
        <v>455</v>
      </c>
      <c r="D98" s="2" t="s">
        <v>456</v>
      </c>
      <c r="E98" s="2" t="s">
        <v>457</v>
      </c>
      <c r="F98" s="2" t="s">
        <v>55</v>
      </c>
    </row>
    <row r="99" spans="1:6" ht="28.5" x14ac:dyDescent="0.25">
      <c r="A99" s="1" t="s">
        <v>454</v>
      </c>
      <c r="B99" s="2" t="s">
        <v>455</v>
      </c>
      <c r="D99" s="2" t="s">
        <v>456</v>
      </c>
      <c r="E99" s="2" t="s">
        <v>458</v>
      </c>
      <c r="F99" s="2" t="s">
        <v>55</v>
      </c>
    </row>
    <row r="100" spans="1:6" ht="28.5" x14ac:dyDescent="0.25">
      <c r="A100" s="1" t="s">
        <v>163</v>
      </c>
      <c r="B100" s="2" t="s">
        <v>164</v>
      </c>
      <c r="D100" s="2" t="s">
        <v>35</v>
      </c>
      <c r="E100" s="2" t="s">
        <v>34</v>
      </c>
      <c r="F100" s="2" t="s">
        <v>11</v>
      </c>
    </row>
    <row r="101" spans="1:6" ht="28.5" x14ac:dyDescent="0.25">
      <c r="A101" s="1" t="s">
        <v>39</v>
      </c>
      <c r="B101" s="2" t="s">
        <v>151</v>
      </c>
      <c r="C101" s="2" t="s">
        <v>37</v>
      </c>
      <c r="D101" s="2" t="s">
        <v>38</v>
      </c>
      <c r="E101" s="2" t="s">
        <v>36</v>
      </c>
      <c r="F101" s="2" t="s">
        <v>11</v>
      </c>
    </row>
    <row r="102" spans="1:6" ht="42.75" x14ac:dyDescent="0.25">
      <c r="A102" s="1" t="s">
        <v>988</v>
      </c>
      <c r="B102" s="2" t="s">
        <v>1151</v>
      </c>
      <c r="C102" s="2" t="s">
        <v>1152</v>
      </c>
      <c r="D102" s="2" t="s">
        <v>977</v>
      </c>
      <c r="E102" s="2" t="s">
        <v>989</v>
      </c>
      <c r="F102" s="2" t="s">
        <v>22</v>
      </c>
    </row>
    <row r="103" spans="1:6" ht="28.5" x14ac:dyDescent="0.25">
      <c r="A103" s="1" t="s">
        <v>990</v>
      </c>
      <c r="B103" s="2" t="s">
        <v>1153</v>
      </c>
      <c r="C103" s="2" t="s">
        <v>1154</v>
      </c>
      <c r="D103" s="2" t="s">
        <v>983</v>
      </c>
      <c r="E103" s="2" t="s">
        <v>991</v>
      </c>
      <c r="F103" s="2" t="s">
        <v>22</v>
      </c>
    </row>
    <row r="104" spans="1:6" ht="28.5" x14ac:dyDescent="0.25">
      <c r="A104" s="1" t="s">
        <v>992</v>
      </c>
      <c r="B104" s="2" t="s">
        <v>1155</v>
      </c>
      <c r="D104" s="2" t="s">
        <v>977</v>
      </c>
      <c r="E104" s="2" t="s">
        <v>993</v>
      </c>
      <c r="F104" s="2" t="s">
        <v>22</v>
      </c>
    </row>
    <row r="105" spans="1:6" ht="28.5" x14ac:dyDescent="0.25">
      <c r="A105" s="1" t="s">
        <v>994</v>
      </c>
      <c r="B105" s="2" t="s">
        <v>1156</v>
      </c>
      <c r="D105" s="2" t="s">
        <v>977</v>
      </c>
      <c r="E105" s="2" t="s">
        <v>995</v>
      </c>
      <c r="F105" s="2" t="s">
        <v>22</v>
      </c>
    </row>
    <row r="106" spans="1:6" x14ac:dyDescent="0.25">
      <c r="A106" s="1" t="s">
        <v>996</v>
      </c>
      <c r="B106" s="2" t="s">
        <v>1157</v>
      </c>
      <c r="D106" s="2" t="s">
        <v>977</v>
      </c>
      <c r="E106" s="2" t="s">
        <v>997</v>
      </c>
      <c r="F106" s="2" t="s">
        <v>22</v>
      </c>
    </row>
    <row r="107" spans="1:6" ht="28.5" x14ac:dyDescent="0.25">
      <c r="A107" s="1" t="s">
        <v>249</v>
      </c>
      <c r="B107" s="2" t="s">
        <v>250</v>
      </c>
      <c r="D107" s="2" t="s">
        <v>251</v>
      </c>
      <c r="E107" s="2" t="s">
        <v>252</v>
      </c>
      <c r="F107" s="2" t="s">
        <v>22</v>
      </c>
    </row>
    <row r="108" spans="1:6" ht="28.5" x14ac:dyDescent="0.25">
      <c r="A108" s="1" t="s">
        <v>752</v>
      </c>
      <c r="B108" s="2" t="s">
        <v>753</v>
      </c>
      <c r="D108" s="2" t="s">
        <v>754</v>
      </c>
      <c r="F108" s="2" t="s">
        <v>738</v>
      </c>
    </row>
    <row r="109" spans="1:6" ht="28.5" x14ac:dyDescent="0.25">
      <c r="A109" s="1" t="s">
        <v>459</v>
      </c>
      <c r="B109" s="2" t="s">
        <v>460</v>
      </c>
      <c r="D109" s="2" t="s">
        <v>461</v>
      </c>
      <c r="E109" s="2" t="s">
        <v>462</v>
      </c>
      <c r="F109" s="2" t="s">
        <v>414</v>
      </c>
    </row>
    <row r="110" spans="1:6" ht="28.5" x14ac:dyDescent="0.25">
      <c r="A110" s="1" t="s">
        <v>459</v>
      </c>
      <c r="B110" s="2" t="s">
        <v>463</v>
      </c>
      <c r="D110" s="2" t="s">
        <v>464</v>
      </c>
      <c r="E110" s="2" t="s">
        <v>465</v>
      </c>
      <c r="F110" s="2" t="s">
        <v>414</v>
      </c>
    </row>
    <row r="111" spans="1:6" ht="28.5" x14ac:dyDescent="0.25">
      <c r="A111" s="1" t="s">
        <v>459</v>
      </c>
      <c r="B111" s="2" t="s">
        <v>998</v>
      </c>
      <c r="D111" s="2" t="s">
        <v>999</v>
      </c>
      <c r="E111" s="2" t="s">
        <v>1000</v>
      </c>
      <c r="F111" s="2" t="s">
        <v>939</v>
      </c>
    </row>
    <row r="112" spans="1:6" ht="28.5" x14ac:dyDescent="0.25">
      <c r="A112" s="1" t="s">
        <v>1001</v>
      </c>
      <c r="B112" s="2" t="s">
        <v>1002</v>
      </c>
      <c r="D112" s="2" t="s">
        <v>1003</v>
      </c>
      <c r="E112" s="2" t="s">
        <v>1004</v>
      </c>
      <c r="F112" s="2" t="s">
        <v>939</v>
      </c>
    </row>
    <row r="113" spans="1:6" ht="28.5" x14ac:dyDescent="0.25">
      <c r="A113" s="18" t="s">
        <v>1210</v>
      </c>
      <c r="B113" s="19" t="s">
        <v>1211</v>
      </c>
      <c r="C113" s="20" t="str">
        <f ca="1">IFERROR(__xludf.DUMMYFUNCTION("""COMPUTED_VALUE"""),"5 Aufl.")</f>
        <v>5 Aufl.</v>
      </c>
      <c r="D113" s="19" t="str">
        <f ca="1">IFERROR(__xludf.DUMMYFUNCTION("""COMPUTED_VALUE"""),"München : C.H. Beck, 2016-2017")</f>
        <v>München : C.H. Beck, 2016-2017</v>
      </c>
      <c r="E113" s="20" t="str">
        <f ca="1">IFERROR(__xludf.DUMMYFUNCTION("""COMPUTED_VALUE"""),"347.9(430) KruW m 2016 1")</f>
        <v>347.9(430) KruW m 2016 1</v>
      </c>
      <c r="F113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114" spans="1:6" ht="28.5" x14ac:dyDescent="0.25">
      <c r="A114" s="18" t="s">
        <v>1210</v>
      </c>
      <c r="B114" s="19" t="s">
        <v>1211</v>
      </c>
      <c r="C114" s="20" t="str">
        <f ca="1">IFERROR(__xludf.DUMMYFUNCTION("""COMPUTED_VALUE"""),"5 Aufl.")</f>
        <v>5 Aufl.</v>
      </c>
      <c r="D114" s="19" t="str">
        <f ca="1">IFERROR(__xludf.DUMMYFUNCTION("""COMPUTED_VALUE"""),"München : C.H. Beck, 2016-2017")</f>
        <v>München : C.H. Beck, 2016-2017</v>
      </c>
      <c r="E114" s="20" t="str">
        <f ca="1">IFERROR(__xludf.DUMMYFUNCTION("""COMPUTED_VALUE"""),"347.9(430) KruW m 2016 2")</f>
        <v>347.9(430) KruW m 2016 2</v>
      </c>
      <c r="F114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115" spans="1:6" ht="28.5" x14ac:dyDescent="0.25">
      <c r="A115" s="18" t="s">
        <v>1210</v>
      </c>
      <c r="B115" s="19" t="s">
        <v>1211</v>
      </c>
      <c r="C115" s="20" t="str">
        <f ca="1">IFERROR(__xludf.DUMMYFUNCTION("""COMPUTED_VALUE"""),"5 Aufl.")</f>
        <v>5 Aufl.</v>
      </c>
      <c r="D115" s="19" t="str">
        <f ca="1">IFERROR(__xludf.DUMMYFUNCTION("""COMPUTED_VALUE"""),"München : C.H. Beck, 2016-2017")</f>
        <v>München : C.H. Beck, 2016-2017</v>
      </c>
      <c r="E115" s="20" t="str">
        <f ca="1">IFERROR(__xludf.DUMMYFUNCTION("""COMPUTED_VALUE"""),"347.9(430) KruW m 2017 3")</f>
        <v>347.9(430) KruW m 2017 3</v>
      </c>
      <c r="F115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116" spans="1:6" ht="42.75" x14ac:dyDescent="0.25">
      <c r="A116" s="1" t="s">
        <v>662</v>
      </c>
      <c r="B116" s="2" t="s">
        <v>663</v>
      </c>
      <c r="D116" s="2" t="s">
        <v>664</v>
      </c>
      <c r="E116" s="2" t="s">
        <v>665</v>
      </c>
      <c r="F116" s="2" t="s">
        <v>666</v>
      </c>
    </row>
    <row r="117" spans="1:6" ht="28.5" x14ac:dyDescent="0.25">
      <c r="A117" s="1" t="s">
        <v>387</v>
      </c>
      <c r="B117" s="2" t="s">
        <v>388</v>
      </c>
      <c r="C117" s="2" t="s">
        <v>389</v>
      </c>
      <c r="D117" s="2" t="s">
        <v>390</v>
      </c>
      <c r="E117" s="2" t="s">
        <v>391</v>
      </c>
      <c r="F117" s="2" t="s">
        <v>22</v>
      </c>
    </row>
    <row r="118" spans="1:6" ht="28.5" x14ac:dyDescent="0.25">
      <c r="A118" s="1" t="s">
        <v>1005</v>
      </c>
      <c r="B118" s="2" t="s">
        <v>1006</v>
      </c>
      <c r="D118" s="2" t="s">
        <v>983</v>
      </c>
      <c r="E118" s="2" t="s">
        <v>1007</v>
      </c>
      <c r="F118" s="2" t="s">
        <v>22</v>
      </c>
    </row>
    <row r="119" spans="1:6" ht="28.5" x14ac:dyDescent="0.25">
      <c r="A119" s="1" t="s">
        <v>70</v>
      </c>
      <c r="B119" s="2" t="s">
        <v>153</v>
      </c>
      <c r="C119" s="2" t="s">
        <v>68</v>
      </c>
      <c r="D119" s="2" t="s">
        <v>69</v>
      </c>
      <c r="E119" s="2" t="s">
        <v>67</v>
      </c>
      <c r="F119" s="2" t="s">
        <v>55</v>
      </c>
    </row>
    <row r="120" spans="1:6" ht="28.5" x14ac:dyDescent="0.25">
      <c r="A120" s="1" t="s">
        <v>1008</v>
      </c>
      <c r="B120" s="2" t="s">
        <v>1009</v>
      </c>
      <c r="D120" s="2" t="s">
        <v>977</v>
      </c>
      <c r="E120" s="2" t="s">
        <v>1010</v>
      </c>
      <c r="F120" s="2" t="s">
        <v>22</v>
      </c>
    </row>
    <row r="121" spans="1:6" ht="28.5" x14ac:dyDescent="0.25">
      <c r="A121" s="1" t="s">
        <v>466</v>
      </c>
      <c r="B121" s="2" t="s">
        <v>467</v>
      </c>
      <c r="D121" s="2" t="s">
        <v>468</v>
      </c>
      <c r="E121" s="2" t="s">
        <v>469</v>
      </c>
      <c r="F121" s="2" t="s">
        <v>414</v>
      </c>
    </row>
    <row r="122" spans="1:6" ht="28.5" x14ac:dyDescent="0.25">
      <c r="A122" s="1" t="s">
        <v>397</v>
      </c>
      <c r="B122" s="2" t="s">
        <v>398</v>
      </c>
      <c r="C122" s="2" t="s">
        <v>399</v>
      </c>
      <c r="D122" s="2" t="s">
        <v>69</v>
      </c>
      <c r="E122" s="2" t="s">
        <v>400</v>
      </c>
      <c r="F122" s="2" t="s">
        <v>22</v>
      </c>
    </row>
    <row r="123" spans="1:6" ht="28.5" x14ac:dyDescent="0.25">
      <c r="A123" s="1" t="s">
        <v>82</v>
      </c>
      <c r="B123" s="2" t="s">
        <v>148</v>
      </c>
      <c r="C123" s="2" t="s">
        <v>80</v>
      </c>
      <c r="D123" s="2" t="s">
        <v>81</v>
      </c>
      <c r="E123" s="2" t="s">
        <v>145</v>
      </c>
      <c r="F123" s="2" t="s">
        <v>75</v>
      </c>
    </row>
    <row r="124" spans="1:6" ht="28.5" x14ac:dyDescent="0.25">
      <c r="A124" s="1" t="s">
        <v>185</v>
      </c>
      <c r="B124" s="2" t="s">
        <v>186</v>
      </c>
      <c r="C124" s="2" t="s">
        <v>187</v>
      </c>
      <c r="D124" s="2" t="s">
        <v>188</v>
      </c>
      <c r="E124" s="2" t="s">
        <v>189</v>
      </c>
      <c r="F124" s="2" t="s">
        <v>75</v>
      </c>
    </row>
    <row r="125" spans="1:6" ht="28.5" x14ac:dyDescent="0.25">
      <c r="A125" s="1" t="s">
        <v>1011</v>
      </c>
      <c r="B125" s="2" t="s">
        <v>1012</v>
      </c>
      <c r="D125" s="2" t="s">
        <v>999</v>
      </c>
      <c r="E125" s="2" t="s">
        <v>1013</v>
      </c>
      <c r="F125" s="2" t="s">
        <v>939</v>
      </c>
    </row>
    <row r="126" spans="1:6" ht="28.5" x14ac:dyDescent="0.25">
      <c r="A126" s="1" t="s">
        <v>470</v>
      </c>
      <c r="B126" s="2" t="s">
        <v>471</v>
      </c>
      <c r="C126" s="2" t="s">
        <v>228</v>
      </c>
      <c r="D126" s="2" t="s">
        <v>472</v>
      </c>
      <c r="E126" s="2" t="s">
        <v>473</v>
      </c>
      <c r="F126" s="2" t="s">
        <v>55</v>
      </c>
    </row>
    <row r="127" spans="1:6" ht="28.5" x14ac:dyDescent="0.25">
      <c r="A127" s="1" t="s">
        <v>203</v>
      </c>
      <c r="B127" s="2" t="s">
        <v>204</v>
      </c>
      <c r="C127" s="2" t="s">
        <v>37</v>
      </c>
      <c r="D127" s="2" t="s">
        <v>205</v>
      </c>
      <c r="E127" s="2" t="s">
        <v>206</v>
      </c>
      <c r="F127" s="2" t="s">
        <v>22</v>
      </c>
    </row>
    <row r="128" spans="1:6" ht="28.5" x14ac:dyDescent="0.25">
      <c r="A128" s="1" t="s">
        <v>474</v>
      </c>
      <c r="B128" s="2" t="s">
        <v>475</v>
      </c>
      <c r="C128" s="2" t="s">
        <v>37</v>
      </c>
      <c r="D128" s="2" t="s">
        <v>456</v>
      </c>
      <c r="E128" s="2" t="s">
        <v>476</v>
      </c>
      <c r="F128" s="2" t="s">
        <v>55</v>
      </c>
    </row>
    <row r="129" spans="1:6" ht="28.5" x14ac:dyDescent="0.25">
      <c r="A129" s="1" t="s">
        <v>667</v>
      </c>
      <c r="B129" s="2" t="s">
        <v>668</v>
      </c>
      <c r="D129" s="2" t="s">
        <v>669</v>
      </c>
      <c r="E129" s="2" t="s">
        <v>670</v>
      </c>
      <c r="F129" s="2" t="s">
        <v>671</v>
      </c>
    </row>
    <row r="130" spans="1:6" ht="28.5" x14ac:dyDescent="0.25">
      <c r="A130" s="1" t="s">
        <v>1014</v>
      </c>
      <c r="B130" s="2" t="s">
        <v>1015</v>
      </c>
      <c r="D130" s="2" t="s">
        <v>448</v>
      </c>
      <c r="E130" s="2" t="s">
        <v>1016</v>
      </c>
      <c r="F130" s="2" t="s">
        <v>22</v>
      </c>
    </row>
    <row r="131" spans="1:6" ht="28.5" x14ac:dyDescent="0.25">
      <c r="A131" s="18" t="str">
        <f ca="1">IFERROR(__xludf.DUMMYFUNCTION("""COMPUTED_VALUE"""),"Millie, Andrew.")</f>
        <v>Millie, Andrew.</v>
      </c>
      <c r="B131" s="19" t="str">
        <f ca="1">IFERROR(__xludf.DUMMYFUNCTION("""COMPUTED_VALUE"""),"Philosophical criminology / Andrew Millie.")</f>
        <v>Philosophical criminology / Andrew Millie.</v>
      </c>
      <c r="C131" s="20" t="str">
        <f ca="1">IFERROR(__xludf.DUMMYFUNCTION("""COMPUTED_VALUE"""),"")</f>
        <v/>
      </c>
      <c r="D131" s="19" t="str">
        <f ca="1">IFERROR(__xludf.DUMMYFUNCTION("""COMPUTED_VALUE"""),"Bristol : Policy Press, c2017.")</f>
        <v>Bristol : Policy Press, c2017.</v>
      </c>
      <c r="E131" s="20" t="str">
        <f ca="1">IFERROR(__xludf.DUMMYFUNCTION("""COMPUTED_VALUE"""),"343.9 MilA p 2018")</f>
        <v>343.9 MilA p 2018</v>
      </c>
      <c r="F131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132" spans="1:6" ht="28.5" x14ac:dyDescent="0.25">
      <c r="A132" s="18" t="s">
        <v>1204</v>
      </c>
      <c r="B132" s="19" t="s">
        <v>1205</v>
      </c>
      <c r="C132" s="20" t="str">
        <f ca="1">IFERROR(__xludf.DUMMYFUNCTION("""COMPUTED_VALUE"""),"1. Aufl.")</f>
        <v>1. Aufl.</v>
      </c>
      <c r="D132" s="19" t="str">
        <f ca="1">IFERROR(__xludf.DUMMYFUNCTION("""COMPUTED_VALUE"""),"Baden-Baden : Nomos, 2016.")</f>
        <v>Baden-Baden : Nomos, 2016.</v>
      </c>
      <c r="E132" s="20" t="str">
        <f ca="1">IFERROR(__xludf.DUMMYFUNCTION("""COMPUTED_VALUE"""),"349.2(4-672EU) SchM e 2016")</f>
        <v>349.2(4-672EU) SchM e 2016</v>
      </c>
      <c r="F132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133" spans="1:6" ht="28.5" x14ac:dyDescent="0.25">
      <c r="A133" s="1" t="s">
        <v>47</v>
      </c>
      <c r="B133" s="2" t="s">
        <v>149</v>
      </c>
      <c r="C133" s="2" t="s">
        <v>45</v>
      </c>
      <c r="D133" s="2" t="s">
        <v>46</v>
      </c>
      <c r="E133" s="2" t="s">
        <v>44</v>
      </c>
      <c r="F133" s="2" t="s">
        <v>18</v>
      </c>
    </row>
    <row r="134" spans="1:6" ht="28.5" x14ac:dyDescent="0.25">
      <c r="A134" s="1" t="s">
        <v>125</v>
      </c>
      <c r="B134" s="2" t="s">
        <v>126</v>
      </c>
      <c r="D134" s="2" t="s">
        <v>23</v>
      </c>
      <c r="E134" s="2" t="s">
        <v>21</v>
      </c>
      <c r="F134" s="2" t="s">
        <v>22</v>
      </c>
    </row>
    <row r="135" spans="1:6" ht="28.5" x14ac:dyDescent="0.25">
      <c r="A135" s="1" t="s">
        <v>1017</v>
      </c>
      <c r="B135" s="2" t="s">
        <v>1018</v>
      </c>
      <c r="D135" s="2" t="s">
        <v>1019</v>
      </c>
      <c r="E135" s="2" t="s">
        <v>1020</v>
      </c>
      <c r="F135" s="2" t="s">
        <v>22</v>
      </c>
    </row>
    <row r="136" spans="1:6" ht="28.5" x14ac:dyDescent="0.25">
      <c r="A136" s="1" t="s">
        <v>477</v>
      </c>
      <c r="B136" s="2" t="s">
        <v>478</v>
      </c>
      <c r="C136" s="2" t="s">
        <v>479</v>
      </c>
      <c r="D136" s="2" t="s">
        <v>480</v>
      </c>
      <c r="E136" s="2" t="s">
        <v>481</v>
      </c>
      <c r="F136" s="2" t="s">
        <v>414</v>
      </c>
    </row>
    <row r="137" spans="1:6" ht="28.5" x14ac:dyDescent="0.25">
      <c r="A137" s="1" t="s">
        <v>755</v>
      </c>
      <c r="B137" s="2" t="s">
        <v>756</v>
      </c>
      <c r="D137" s="2" t="s">
        <v>757</v>
      </c>
      <c r="F137" s="2" t="s">
        <v>758</v>
      </c>
    </row>
    <row r="138" spans="1:6" ht="28.5" x14ac:dyDescent="0.25">
      <c r="A138" s="1" t="s">
        <v>482</v>
      </c>
      <c r="B138" s="2" t="s">
        <v>483</v>
      </c>
      <c r="D138" s="2" t="s">
        <v>484</v>
      </c>
      <c r="E138" s="2" t="s">
        <v>485</v>
      </c>
      <c r="F138" s="2" t="s">
        <v>414</v>
      </c>
    </row>
    <row r="139" spans="1:6" ht="28.5" x14ac:dyDescent="0.25">
      <c r="A139" s="1" t="s">
        <v>1021</v>
      </c>
      <c r="B139" s="2" t="s">
        <v>1022</v>
      </c>
      <c r="D139" s="2" t="s">
        <v>934</v>
      </c>
      <c r="E139" s="2" t="s">
        <v>1023</v>
      </c>
      <c r="F139" s="2" t="s">
        <v>55</v>
      </c>
    </row>
    <row r="140" spans="1:6" x14ac:dyDescent="0.25">
      <c r="A140" s="1" t="s">
        <v>1024</v>
      </c>
      <c r="B140" s="2" t="s">
        <v>1025</v>
      </c>
      <c r="D140" s="2" t="s">
        <v>65</v>
      </c>
      <c r="E140" s="2" t="s">
        <v>1026</v>
      </c>
      <c r="F140" s="2" t="s">
        <v>22</v>
      </c>
    </row>
    <row r="141" spans="1:6" ht="28.5" x14ac:dyDescent="0.25">
      <c r="A141" s="1" t="s">
        <v>759</v>
      </c>
      <c r="B141" s="2" t="s">
        <v>760</v>
      </c>
      <c r="D141" s="2" t="s">
        <v>761</v>
      </c>
      <c r="F141" s="2" t="s">
        <v>738</v>
      </c>
    </row>
    <row r="142" spans="1:6" ht="28.5" x14ac:dyDescent="0.25">
      <c r="A142" s="1" t="s">
        <v>486</v>
      </c>
      <c r="B142" s="2" t="s">
        <v>487</v>
      </c>
      <c r="C142" s="2" t="s">
        <v>276</v>
      </c>
      <c r="D142" s="2" t="s">
        <v>488</v>
      </c>
      <c r="E142" s="2" t="s">
        <v>489</v>
      </c>
      <c r="F142" s="2" t="s">
        <v>414</v>
      </c>
    </row>
    <row r="143" spans="1:6" ht="28.5" x14ac:dyDescent="0.25">
      <c r="A143" s="18" t="str">
        <f ca="1">IFERROR(__xludf.DUMMYFUNCTION("""COMPUTED_VALUE"""),"Richer, Nicolas.")</f>
        <v>Richer, Nicolas.</v>
      </c>
      <c r="B143" s="19" t="str">
        <f ca="1">IFERROR(__xludf.DUMMYFUNCTION("""COMPUTED_VALUE"""),"La religion des Spartiates : croyances et cultes dans l'Antiquité / Nicolas Richer.")</f>
        <v>La religion des Spartiates : croyances et cultes dans l'Antiquité / Nicolas Richer.</v>
      </c>
      <c r="C143" s="20" t="str">
        <f ca="1">IFERROR(__xludf.DUMMYFUNCTION("""COMPUTED_VALUE"""),"")</f>
        <v/>
      </c>
      <c r="D143" s="19" t="str">
        <f ca="1">IFERROR(__xludf.DUMMYFUNCTION("""COMPUTED_VALUE"""),"Paris : Belles lettres, 2012.")</f>
        <v>Paris : Belles lettres, 2012.</v>
      </c>
      <c r="E143" s="20" t="str">
        <f ca="1">IFERROR(__xludf.DUMMYFUNCTION("""COMPUTED_VALUE"""),"255.2 RicN r 2012")</f>
        <v>255.2 RicN r 2012</v>
      </c>
      <c r="F143" s="21" t="str">
        <f ca="1">IFERROR(__xludf.DUMMYFUNCTION("""COMPUTED_VALUE"""),"Αίθουσα Ιστορίας, Θεωρίας και Φιλοσοφίας του Δικαίου")</f>
        <v>Αίθουσα Ιστορίας, Θεωρίας και Φιλοσοφίας του Δικαίου</v>
      </c>
    </row>
    <row r="144" spans="1:6" ht="23.25" customHeight="1" x14ac:dyDescent="0.25">
      <c r="A144" s="1" t="s">
        <v>1192</v>
      </c>
      <c r="B144" s="2" t="s">
        <v>1193</v>
      </c>
      <c r="C144" s="2" t="s">
        <v>228</v>
      </c>
      <c r="D144" s="2" t="s">
        <v>229</v>
      </c>
      <c r="E144" s="2" t="s">
        <v>230</v>
      </c>
      <c r="F144" s="2" t="s">
        <v>22</v>
      </c>
    </row>
    <row r="145" spans="1:6" ht="28.5" x14ac:dyDescent="0.25">
      <c r="A145" s="1" t="s">
        <v>1027</v>
      </c>
      <c r="B145" s="2" t="s">
        <v>1028</v>
      </c>
      <c r="D145" s="2" t="s">
        <v>1029</v>
      </c>
      <c r="E145" s="2" t="s">
        <v>1030</v>
      </c>
      <c r="F145" s="2" t="s">
        <v>22</v>
      </c>
    </row>
    <row r="146" spans="1:6" ht="28.5" x14ac:dyDescent="0.25">
      <c r="A146" s="1" t="s">
        <v>490</v>
      </c>
      <c r="B146" s="2" t="s">
        <v>491</v>
      </c>
      <c r="C146" s="2" t="s">
        <v>276</v>
      </c>
      <c r="D146" s="2" t="s">
        <v>492</v>
      </c>
      <c r="E146" s="2" t="s">
        <v>493</v>
      </c>
      <c r="F146" s="2" t="s">
        <v>414</v>
      </c>
    </row>
    <row r="147" spans="1:6" ht="28.5" x14ac:dyDescent="0.25">
      <c r="A147" s="1" t="s">
        <v>375</v>
      </c>
      <c r="B147" s="2" t="s">
        <v>376</v>
      </c>
      <c r="C147" s="2" t="s">
        <v>377</v>
      </c>
      <c r="D147" s="2" t="s">
        <v>378</v>
      </c>
      <c r="E147" s="2" t="s">
        <v>379</v>
      </c>
      <c r="F147" s="2" t="s">
        <v>22</v>
      </c>
    </row>
    <row r="148" spans="1:6" ht="28.5" x14ac:dyDescent="0.25">
      <c r="A148" s="1" t="s">
        <v>494</v>
      </c>
      <c r="B148" s="2" t="s">
        <v>495</v>
      </c>
      <c r="C148" s="2" t="s">
        <v>276</v>
      </c>
      <c r="D148" s="2" t="s">
        <v>496</v>
      </c>
      <c r="E148" s="2" t="s">
        <v>497</v>
      </c>
      <c r="F148" s="2" t="s">
        <v>414</v>
      </c>
    </row>
    <row r="149" spans="1:6" x14ac:dyDescent="0.25">
      <c r="A149" s="1" t="s">
        <v>367</v>
      </c>
      <c r="B149" s="2" t="s">
        <v>368</v>
      </c>
      <c r="C149" s="2" t="s">
        <v>364</v>
      </c>
      <c r="D149" s="2" t="s">
        <v>365</v>
      </c>
      <c r="E149" s="2" t="s">
        <v>369</v>
      </c>
      <c r="F149" s="2" t="s">
        <v>22</v>
      </c>
    </row>
    <row r="150" spans="1:6" ht="28.5" x14ac:dyDescent="0.25">
      <c r="A150" s="1" t="s">
        <v>231</v>
      </c>
      <c r="B150" s="2" t="s">
        <v>232</v>
      </c>
      <c r="D150" s="2" t="s">
        <v>233</v>
      </c>
      <c r="E150" s="2" t="s">
        <v>234</v>
      </c>
      <c r="F150" s="2" t="s">
        <v>22</v>
      </c>
    </row>
    <row r="151" spans="1:6" ht="28.5" x14ac:dyDescent="0.25">
      <c r="A151" s="1" t="s">
        <v>498</v>
      </c>
      <c r="B151" s="2" t="s">
        <v>499</v>
      </c>
      <c r="C151" s="2" t="s">
        <v>500</v>
      </c>
      <c r="D151" s="2" t="s">
        <v>501</v>
      </c>
      <c r="E151" s="2" t="s">
        <v>502</v>
      </c>
      <c r="F151" s="2" t="s">
        <v>55</v>
      </c>
    </row>
    <row r="152" spans="1:6" ht="28.5" x14ac:dyDescent="0.25">
      <c r="A152" s="1" t="s">
        <v>672</v>
      </c>
      <c r="B152" s="2" t="s">
        <v>673</v>
      </c>
      <c r="D152" s="2" t="s">
        <v>674</v>
      </c>
      <c r="E152" s="2" t="s">
        <v>675</v>
      </c>
      <c r="F152" s="2" t="s">
        <v>18</v>
      </c>
    </row>
    <row r="153" spans="1:6" ht="28.5" x14ac:dyDescent="0.25">
      <c r="A153" s="1" t="s">
        <v>503</v>
      </c>
      <c r="B153" s="2" t="s">
        <v>504</v>
      </c>
      <c r="D153" s="2" t="s">
        <v>505</v>
      </c>
      <c r="E153" s="2" t="s">
        <v>506</v>
      </c>
      <c r="F153" s="2" t="s">
        <v>414</v>
      </c>
    </row>
    <row r="154" spans="1:6" ht="28.5" x14ac:dyDescent="0.25">
      <c r="A154" s="1" t="s">
        <v>507</v>
      </c>
      <c r="B154" s="2" t="s">
        <v>508</v>
      </c>
      <c r="D154" s="2" t="s">
        <v>509</v>
      </c>
      <c r="E154" s="2" t="s">
        <v>510</v>
      </c>
      <c r="F154" s="2" t="s">
        <v>414</v>
      </c>
    </row>
    <row r="155" spans="1:6" x14ac:dyDescent="0.25">
      <c r="A155" s="1" t="s">
        <v>1031</v>
      </c>
      <c r="B155" s="2" t="s">
        <v>1032</v>
      </c>
      <c r="D155" s="2" t="s">
        <v>977</v>
      </c>
      <c r="E155" s="2" t="s">
        <v>1033</v>
      </c>
      <c r="F155" s="2" t="s">
        <v>22</v>
      </c>
    </row>
    <row r="156" spans="1:6" ht="28.5" x14ac:dyDescent="0.25">
      <c r="A156" s="1" t="s">
        <v>158</v>
      </c>
      <c r="B156" s="2" t="s">
        <v>157</v>
      </c>
      <c r="C156" s="2" t="s">
        <v>56</v>
      </c>
      <c r="D156" s="2" t="s">
        <v>57</v>
      </c>
      <c r="E156" s="2" t="s">
        <v>54</v>
      </c>
      <c r="F156" s="2" t="s">
        <v>55</v>
      </c>
    </row>
    <row r="157" spans="1:6" ht="28.5" x14ac:dyDescent="0.25">
      <c r="A157" s="1" t="s">
        <v>511</v>
      </c>
      <c r="B157" s="2" t="s">
        <v>512</v>
      </c>
      <c r="D157" s="2" t="s">
        <v>513</v>
      </c>
      <c r="E157" s="2" t="s">
        <v>514</v>
      </c>
      <c r="F157" s="2" t="s">
        <v>414</v>
      </c>
    </row>
    <row r="158" spans="1:6" ht="28.5" x14ac:dyDescent="0.25">
      <c r="A158" s="1" t="s">
        <v>515</v>
      </c>
      <c r="B158" s="2" t="s">
        <v>516</v>
      </c>
      <c r="C158" s="2" t="s">
        <v>517</v>
      </c>
      <c r="D158" s="2" t="s">
        <v>518</v>
      </c>
      <c r="E158" s="2" t="s">
        <v>519</v>
      </c>
      <c r="F158" s="2" t="s">
        <v>520</v>
      </c>
    </row>
    <row r="159" spans="1:6" ht="28.5" x14ac:dyDescent="0.25">
      <c r="A159" s="1" t="s">
        <v>1168</v>
      </c>
      <c r="B159" s="2" t="s">
        <v>1169</v>
      </c>
      <c r="C159" s="2" t="s">
        <v>593</v>
      </c>
      <c r="D159" s="2" t="s">
        <v>621</v>
      </c>
      <c r="E159" s="2" t="s">
        <v>622</v>
      </c>
      <c r="F159" s="2" t="s">
        <v>414</v>
      </c>
    </row>
    <row r="160" spans="1:6" ht="28.5" x14ac:dyDescent="0.25">
      <c r="A160" s="1" t="s">
        <v>521</v>
      </c>
      <c r="B160" s="2" t="s">
        <v>522</v>
      </c>
      <c r="D160" s="2" t="s">
        <v>523</v>
      </c>
      <c r="E160" s="2" t="s">
        <v>524</v>
      </c>
      <c r="F160" s="2" t="s">
        <v>414</v>
      </c>
    </row>
    <row r="161" spans="1:6" ht="28.5" x14ac:dyDescent="0.25">
      <c r="A161" s="1" t="s">
        <v>525</v>
      </c>
      <c r="B161" s="2" t="s">
        <v>526</v>
      </c>
      <c r="D161" s="2" t="s">
        <v>527</v>
      </c>
      <c r="E161" s="2" t="s">
        <v>528</v>
      </c>
      <c r="F161" s="2" t="s">
        <v>414</v>
      </c>
    </row>
    <row r="162" spans="1:6" ht="28.5" x14ac:dyDescent="0.25">
      <c r="A162" s="1" t="s">
        <v>171</v>
      </c>
      <c r="B162" s="2" t="s">
        <v>170</v>
      </c>
      <c r="D162" s="2" t="s">
        <v>172</v>
      </c>
      <c r="E162" s="2" t="s">
        <v>86</v>
      </c>
      <c r="F162" s="2" t="s">
        <v>11</v>
      </c>
    </row>
    <row r="163" spans="1:6" ht="28.5" x14ac:dyDescent="0.25">
      <c r="A163" s="1" t="s">
        <v>900</v>
      </c>
      <c r="B163" s="2" t="s">
        <v>170</v>
      </c>
      <c r="D163" s="2" t="s">
        <v>762</v>
      </c>
      <c r="F163" s="2" t="s">
        <v>11</v>
      </c>
    </row>
    <row r="164" spans="1:6" ht="28.5" x14ac:dyDescent="0.25">
      <c r="A164" s="1" t="s">
        <v>98</v>
      </c>
      <c r="B164" s="2" t="s">
        <v>150</v>
      </c>
      <c r="C164" s="2" t="s">
        <v>96</v>
      </c>
      <c r="D164" s="2" t="s">
        <v>97</v>
      </c>
      <c r="E164" s="2" t="s">
        <v>95</v>
      </c>
      <c r="F164" s="2" t="s">
        <v>75</v>
      </c>
    </row>
    <row r="165" spans="1:6" ht="28.5" x14ac:dyDescent="0.25">
      <c r="A165" s="1" t="s">
        <v>1034</v>
      </c>
      <c r="B165" s="2" t="s">
        <v>1158</v>
      </c>
      <c r="D165" s="2" t="s">
        <v>1035</v>
      </c>
      <c r="E165" s="2" t="s">
        <v>1036</v>
      </c>
      <c r="F165" s="2" t="s">
        <v>414</v>
      </c>
    </row>
    <row r="166" spans="1:6" ht="28.5" x14ac:dyDescent="0.25">
      <c r="A166" s="1" t="s">
        <v>283</v>
      </c>
      <c r="B166" s="2" t="s">
        <v>284</v>
      </c>
      <c r="D166" s="2" t="s">
        <v>285</v>
      </c>
      <c r="E166" s="2" t="s">
        <v>286</v>
      </c>
      <c r="F166" s="2" t="s">
        <v>55</v>
      </c>
    </row>
    <row r="167" spans="1:6" ht="28.5" x14ac:dyDescent="0.25">
      <c r="A167" s="18" t="s">
        <v>1203</v>
      </c>
      <c r="B167" s="19" t="s">
        <v>1208</v>
      </c>
      <c r="C167" s="20" t="str">
        <f ca="1">IFERROR(__xludf.DUMMYFUNCTION("""COMPUTED_VALUE"""),"23. Aufl.")</f>
        <v>23. Aufl.</v>
      </c>
      <c r="D167" s="19" t="str">
        <f ca="1">IFERROR(__xludf.DUMMYFUNCTION("""COMPUTED_VALUE"""),"Tübingen : Mohr Siebeck, 2014-")</f>
        <v>Tübingen : Mohr Siebeck, 2014-</v>
      </c>
      <c r="E167" s="20" t="str">
        <f ca="1">IFERROR(__xludf.DUMMYFUNCTION("""COMPUTED_VALUE"""),"347.9(430) SteF k 2018 6")</f>
        <v>347.9(430) SteF k 2018 6</v>
      </c>
      <c r="F167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168" spans="1:6" ht="28.5" x14ac:dyDescent="0.25">
      <c r="A168" s="1" t="s">
        <v>1037</v>
      </c>
      <c r="B168" s="2" t="s">
        <v>1038</v>
      </c>
      <c r="D168" s="2" t="s">
        <v>934</v>
      </c>
      <c r="E168" s="2" t="s">
        <v>1039</v>
      </c>
      <c r="F168" s="2" t="s">
        <v>55</v>
      </c>
    </row>
    <row r="169" spans="1:6" ht="28.5" x14ac:dyDescent="0.25">
      <c r="A169" s="1" t="s">
        <v>1040</v>
      </c>
      <c r="B169" s="2" t="s">
        <v>1041</v>
      </c>
      <c r="D169" s="2" t="s">
        <v>1042</v>
      </c>
      <c r="E169" s="2" t="s">
        <v>1043</v>
      </c>
      <c r="F169" s="2" t="s">
        <v>939</v>
      </c>
    </row>
    <row r="170" spans="1:6" ht="42.75" x14ac:dyDescent="0.25">
      <c r="A170" s="1" t="s">
        <v>1044</v>
      </c>
      <c r="B170" s="2" t="s">
        <v>1045</v>
      </c>
      <c r="D170" s="2" t="s">
        <v>977</v>
      </c>
      <c r="E170" s="2" t="s">
        <v>1046</v>
      </c>
      <c r="F170" s="2" t="s">
        <v>22</v>
      </c>
    </row>
    <row r="171" spans="1:6" ht="28.5" x14ac:dyDescent="0.25">
      <c r="A171" s="1" t="s">
        <v>1047</v>
      </c>
      <c r="B171" s="2" t="s">
        <v>1048</v>
      </c>
      <c r="D171" s="2" t="s">
        <v>1049</v>
      </c>
      <c r="E171" s="2" t="s">
        <v>1050</v>
      </c>
      <c r="F171" s="2" t="s">
        <v>55</v>
      </c>
    </row>
    <row r="172" spans="1:6" ht="28.5" x14ac:dyDescent="0.25">
      <c r="A172" s="1" t="s">
        <v>235</v>
      </c>
      <c r="B172" s="2" t="s">
        <v>236</v>
      </c>
      <c r="D172" s="2" t="s">
        <v>237</v>
      </c>
      <c r="E172" s="2" t="s">
        <v>238</v>
      </c>
      <c r="F172" s="2" t="s">
        <v>22</v>
      </c>
    </row>
    <row r="173" spans="1:6" ht="28.5" x14ac:dyDescent="0.25">
      <c r="A173" s="1" t="s">
        <v>1174</v>
      </c>
      <c r="B173" s="2" t="s">
        <v>1175</v>
      </c>
      <c r="D173" s="2" t="s">
        <v>461</v>
      </c>
      <c r="E173" s="2" t="s">
        <v>611</v>
      </c>
      <c r="F173" s="2" t="s">
        <v>414</v>
      </c>
    </row>
    <row r="174" spans="1:6" ht="28.5" x14ac:dyDescent="0.25">
      <c r="A174" s="1" t="s">
        <v>167</v>
      </c>
      <c r="B174" s="2" t="s">
        <v>168</v>
      </c>
      <c r="C174" s="2" t="s">
        <v>169</v>
      </c>
      <c r="D174" s="2" t="s">
        <v>79</v>
      </c>
      <c r="E174" s="2" t="s">
        <v>78</v>
      </c>
      <c r="F174" s="2" t="s">
        <v>75</v>
      </c>
    </row>
    <row r="175" spans="1:6" ht="28.5" x14ac:dyDescent="0.25">
      <c r="A175" s="18" t="str">
        <f ca="1">IFERROR(__xludf.DUMMYFUNCTION("""COMPUTED_VALUE"""),"Tarzia, Giuseppe.")</f>
        <v>Tarzia, Giuseppe.</v>
      </c>
      <c r="B175" s="19" t="str">
        <f ca="1">IFERROR(__xludf.DUMMYFUNCTION("""COMPUTED_VALUE"""),"Lineamenti del processo civile di cognizione / Giuseppe Tarzia, Filippo Danovi.")</f>
        <v>Lineamenti del processo civile di cognizione / Giuseppe Tarzia, Filippo Danovi.</v>
      </c>
      <c r="C175" s="20" t="str">
        <f ca="1">IFERROR(__xludf.DUMMYFUNCTION("""COMPUTED_VALUE"""),"5a ed.")</f>
        <v>5a ed.</v>
      </c>
      <c r="D175" s="19" t="str">
        <f ca="1">IFERROR(__xludf.DUMMYFUNCTION("""COMPUTED_VALUE"""),"Milano : Giuffrè, 2014.")</f>
        <v>Milano : Giuffrè, 2014.</v>
      </c>
      <c r="E175" s="20" t="str">
        <f ca="1">IFERROR(__xludf.DUMMYFUNCTION("""COMPUTED_VALUE"""),"347.9(450) TarG l 2014")</f>
        <v>347.9(450) TarG l 2014</v>
      </c>
      <c r="F175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176" spans="1:6" ht="42.75" x14ac:dyDescent="0.25">
      <c r="A176" s="1" t="s">
        <v>1051</v>
      </c>
      <c r="B176" s="2" t="s">
        <v>1052</v>
      </c>
      <c r="D176" s="2" t="s">
        <v>983</v>
      </c>
      <c r="E176" s="2" t="s">
        <v>1053</v>
      </c>
      <c r="F176" s="2" t="s">
        <v>1054</v>
      </c>
    </row>
    <row r="177" spans="1:6" ht="28.5" x14ac:dyDescent="0.25">
      <c r="A177" s="1" t="s">
        <v>529</v>
      </c>
      <c r="B177" s="2" t="s">
        <v>530</v>
      </c>
      <c r="D177" s="2" t="s">
        <v>435</v>
      </c>
      <c r="E177" s="2" t="s">
        <v>531</v>
      </c>
      <c r="F177" s="2" t="s">
        <v>414</v>
      </c>
    </row>
    <row r="178" spans="1:6" ht="28.5" x14ac:dyDescent="0.25">
      <c r="A178" s="1" t="s">
        <v>1194</v>
      </c>
      <c r="B178" s="2" t="s">
        <v>1195</v>
      </c>
      <c r="C178" s="2" t="s">
        <v>209</v>
      </c>
      <c r="D178" s="2" t="s">
        <v>53</v>
      </c>
      <c r="E178" s="2" t="s">
        <v>210</v>
      </c>
      <c r="F178" s="2" t="s">
        <v>75</v>
      </c>
    </row>
    <row r="179" spans="1:6" ht="25.5" customHeight="1" x14ac:dyDescent="0.25">
      <c r="A179" s="1" t="s">
        <v>162</v>
      </c>
      <c r="B179" s="2" t="s">
        <v>161</v>
      </c>
      <c r="D179" s="2" t="s">
        <v>27</v>
      </c>
      <c r="E179" s="2" t="s">
        <v>25</v>
      </c>
      <c r="F179" s="2" t="s">
        <v>26</v>
      </c>
    </row>
    <row r="180" spans="1:6" ht="25.5" customHeight="1" x14ac:dyDescent="0.25">
      <c r="A180" s="1" t="s">
        <v>1055</v>
      </c>
      <c r="B180" s="2" t="s">
        <v>1056</v>
      </c>
      <c r="D180" s="2" t="s">
        <v>983</v>
      </c>
      <c r="E180" s="2" t="s">
        <v>1057</v>
      </c>
      <c r="F180" s="2" t="s">
        <v>22</v>
      </c>
    </row>
    <row r="181" spans="1:6" ht="28.5" x14ac:dyDescent="0.25">
      <c r="A181" s="1" t="s">
        <v>1180</v>
      </c>
      <c r="B181" s="2" t="s">
        <v>1181</v>
      </c>
      <c r="C181" s="2" t="s">
        <v>576</v>
      </c>
      <c r="D181" s="2" t="s">
        <v>69</v>
      </c>
      <c r="E181" s="2" t="s">
        <v>577</v>
      </c>
      <c r="F181" s="2" t="s">
        <v>75</v>
      </c>
    </row>
    <row r="182" spans="1:6" ht="28.5" x14ac:dyDescent="0.25">
      <c r="A182" s="1" t="s">
        <v>532</v>
      </c>
      <c r="B182" s="2" t="s">
        <v>533</v>
      </c>
      <c r="D182" s="2" t="s">
        <v>534</v>
      </c>
      <c r="E182" s="2" t="s">
        <v>535</v>
      </c>
      <c r="F182" s="2" t="s">
        <v>75</v>
      </c>
    </row>
    <row r="183" spans="1:6" ht="28.5" x14ac:dyDescent="0.25">
      <c r="A183" s="1" t="s">
        <v>536</v>
      </c>
      <c r="B183" s="2" t="s">
        <v>537</v>
      </c>
      <c r="D183" s="2" t="s">
        <v>538</v>
      </c>
      <c r="E183" s="2" t="s">
        <v>539</v>
      </c>
      <c r="F183" s="2" t="s">
        <v>75</v>
      </c>
    </row>
    <row r="184" spans="1:6" ht="28.5" x14ac:dyDescent="0.25">
      <c r="A184" s="1" t="s">
        <v>1058</v>
      </c>
      <c r="B184" s="2" t="s">
        <v>1059</v>
      </c>
      <c r="D184" s="2" t="s">
        <v>1060</v>
      </c>
      <c r="E184" s="2" t="s">
        <v>1061</v>
      </c>
      <c r="F184" s="2" t="s">
        <v>22</v>
      </c>
    </row>
    <row r="185" spans="1:6" ht="28.5" x14ac:dyDescent="0.25">
      <c r="A185" s="1" t="s">
        <v>73</v>
      </c>
      <c r="B185" s="2" t="s">
        <v>144</v>
      </c>
      <c r="D185" s="2" t="s">
        <v>72</v>
      </c>
      <c r="E185" s="2" t="s">
        <v>71</v>
      </c>
      <c r="F185" s="2" t="s">
        <v>55</v>
      </c>
    </row>
    <row r="186" spans="1:6" ht="28.5" x14ac:dyDescent="0.25">
      <c r="A186" s="18" t="str">
        <f ca="1">IFERROR(__xludf.DUMMYFUNCTION("""COMPUTED_VALUE"""),"Turvey, Brent E.")</f>
        <v>Turvey, Brent E.</v>
      </c>
      <c r="B186" s="19" t="str">
        <f ca="1">IFERROR(__xludf.DUMMYFUNCTION("""COMPUTED_VALUE"""),"Criminal profiling : an introduction to behavioral evidence analysis / Brent E. Turvey.")</f>
        <v>Criminal profiling : an introduction to behavioral evidence analysis / Brent E. Turvey.</v>
      </c>
      <c r="C186" s="20" t="str">
        <f ca="1">IFERROR(__xludf.DUMMYFUNCTION("""COMPUTED_VALUE"""),"4th ed.")</f>
        <v>4th ed.</v>
      </c>
      <c r="D186" s="19" t="str">
        <f ca="1">IFERROR(__xludf.DUMMYFUNCTION("""COMPUTED_VALUE"""),"Amsterdam : Burlington, MA : Academic Press, c2012.")</f>
        <v>Amsterdam : Burlington, MA : Academic Press, c2012.</v>
      </c>
      <c r="E186" s="20" t="str">
        <f ca="1">IFERROR(__xludf.DUMMYFUNCTION("""COMPUTED_VALUE"""),"343.98 TurB c 2012")</f>
        <v>343.98 TurB c 2012</v>
      </c>
      <c r="F186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187" spans="1:6" ht="28.5" x14ac:dyDescent="0.25">
      <c r="A187" s="1" t="s">
        <v>1062</v>
      </c>
      <c r="B187" s="2" t="s">
        <v>1063</v>
      </c>
      <c r="D187" s="2" t="s">
        <v>977</v>
      </c>
      <c r="E187" s="2" t="s">
        <v>1064</v>
      </c>
      <c r="F187" s="2" t="s">
        <v>18</v>
      </c>
    </row>
    <row r="188" spans="1:6" ht="28.5" x14ac:dyDescent="0.25">
      <c r="A188" s="1" t="s">
        <v>676</v>
      </c>
      <c r="B188" s="2" t="s">
        <v>677</v>
      </c>
      <c r="D188" s="2" t="s">
        <v>678</v>
      </c>
      <c r="E188" s="2" t="s">
        <v>679</v>
      </c>
      <c r="F188" s="2" t="s">
        <v>18</v>
      </c>
    </row>
    <row r="189" spans="1:6" ht="28.5" x14ac:dyDescent="0.25">
      <c r="A189" s="1" t="s">
        <v>211</v>
      </c>
      <c r="B189" s="2" t="s">
        <v>212</v>
      </c>
      <c r="D189" s="2" t="s">
        <v>213</v>
      </c>
      <c r="E189" s="2" t="s">
        <v>214</v>
      </c>
      <c r="F189" s="2" t="s">
        <v>75</v>
      </c>
    </row>
    <row r="190" spans="1:6" ht="28.5" x14ac:dyDescent="0.25">
      <c r="A190" s="1" t="s">
        <v>540</v>
      </c>
      <c r="B190" s="2" t="s">
        <v>541</v>
      </c>
      <c r="D190" s="2" t="s">
        <v>542</v>
      </c>
      <c r="E190" s="2" t="s">
        <v>543</v>
      </c>
      <c r="F190" s="2" t="s">
        <v>75</v>
      </c>
    </row>
    <row r="191" spans="1:6" ht="28.5" x14ac:dyDescent="0.25">
      <c r="A191" s="1" t="s">
        <v>220</v>
      </c>
      <c r="B191" s="2" t="s">
        <v>221</v>
      </c>
      <c r="C191" s="2" t="s">
        <v>37</v>
      </c>
      <c r="D191" s="2" t="s">
        <v>222</v>
      </c>
      <c r="E191" s="2" t="s">
        <v>223</v>
      </c>
      <c r="F191" s="2" t="s">
        <v>75</v>
      </c>
    </row>
    <row r="192" spans="1:6" ht="42.75" x14ac:dyDescent="0.25">
      <c r="A192" s="1" t="s">
        <v>1065</v>
      </c>
      <c r="B192" s="2" t="s">
        <v>1066</v>
      </c>
      <c r="D192" s="2" t="s">
        <v>983</v>
      </c>
      <c r="E192" s="2" t="s">
        <v>1067</v>
      </c>
      <c r="F192" s="2" t="s">
        <v>22</v>
      </c>
    </row>
    <row r="193" spans="1:6" x14ac:dyDescent="0.25">
      <c r="A193" s="1" t="s">
        <v>1068</v>
      </c>
      <c r="B193" s="2" t="s">
        <v>1069</v>
      </c>
      <c r="D193" s="2" t="s">
        <v>977</v>
      </c>
      <c r="E193" s="2" t="s">
        <v>1070</v>
      </c>
      <c r="F193" s="2" t="s">
        <v>22</v>
      </c>
    </row>
    <row r="194" spans="1:6" ht="28.5" x14ac:dyDescent="0.25">
      <c r="A194" s="1" t="s">
        <v>1071</v>
      </c>
      <c r="B194" s="2" t="s">
        <v>1072</v>
      </c>
      <c r="D194" s="2" t="s">
        <v>1073</v>
      </c>
      <c r="E194" s="2" t="s">
        <v>1074</v>
      </c>
      <c r="F194" s="2" t="s">
        <v>1075</v>
      </c>
    </row>
    <row r="195" spans="1:6" ht="28.5" x14ac:dyDescent="0.25">
      <c r="A195" s="1" t="s">
        <v>50</v>
      </c>
      <c r="B195" s="2" t="s">
        <v>143</v>
      </c>
      <c r="C195" s="2" t="s">
        <v>31</v>
      </c>
      <c r="D195" s="2" t="s">
        <v>49</v>
      </c>
      <c r="E195" s="2" t="s">
        <v>48</v>
      </c>
      <c r="F195" s="2" t="s">
        <v>11</v>
      </c>
    </row>
    <row r="196" spans="1:6" ht="28.5" x14ac:dyDescent="0.25">
      <c r="A196" s="1" t="s">
        <v>173</v>
      </c>
      <c r="B196" s="2" t="s">
        <v>174</v>
      </c>
      <c r="D196" s="2" t="s">
        <v>108</v>
      </c>
      <c r="E196" s="2" t="s">
        <v>107</v>
      </c>
      <c r="F196" s="2" t="s">
        <v>75</v>
      </c>
    </row>
    <row r="197" spans="1:6" ht="28.5" x14ac:dyDescent="0.25">
      <c r="A197" s="1" t="s">
        <v>1166</v>
      </c>
      <c r="B197" s="2" t="s">
        <v>1167</v>
      </c>
      <c r="D197" s="2" t="s">
        <v>729</v>
      </c>
      <c r="E197" s="2" t="s">
        <v>730</v>
      </c>
      <c r="F197" s="2" t="s">
        <v>18</v>
      </c>
    </row>
    <row r="198" spans="1:6" ht="28.5" x14ac:dyDescent="0.25">
      <c r="A198" s="1" t="s">
        <v>544</v>
      </c>
      <c r="B198" s="2" t="s">
        <v>545</v>
      </c>
      <c r="D198" s="2" t="s">
        <v>251</v>
      </c>
      <c r="E198" s="2" t="s">
        <v>546</v>
      </c>
      <c r="F198" s="2" t="s">
        <v>414</v>
      </c>
    </row>
    <row r="199" spans="1:6" ht="28.5" x14ac:dyDescent="0.25">
      <c r="A199" s="1" t="s">
        <v>763</v>
      </c>
      <c r="B199" s="2" t="s">
        <v>764</v>
      </c>
      <c r="D199" s="2" t="s">
        <v>765</v>
      </c>
      <c r="F199" s="2" t="s">
        <v>55</v>
      </c>
    </row>
    <row r="200" spans="1:6" ht="28.5" x14ac:dyDescent="0.25">
      <c r="A200" s="1" t="s">
        <v>766</v>
      </c>
      <c r="B200" s="2" t="s">
        <v>767</v>
      </c>
      <c r="D200" s="2" t="s">
        <v>768</v>
      </c>
      <c r="F200" s="2" t="s">
        <v>55</v>
      </c>
    </row>
    <row r="201" spans="1:6" ht="42.75" x14ac:dyDescent="0.25">
      <c r="A201" s="1" t="s">
        <v>769</v>
      </c>
      <c r="B201" s="2" t="s">
        <v>770</v>
      </c>
      <c r="D201" s="2" t="s">
        <v>771</v>
      </c>
      <c r="F201" s="2" t="s">
        <v>75</v>
      </c>
    </row>
    <row r="202" spans="1:6" ht="28.5" x14ac:dyDescent="0.25">
      <c r="A202" s="18" t="s">
        <v>1212</v>
      </c>
      <c r="B202" s="19" t="str">
        <f ca="1">IFERROR(__xludf.DUMMYFUNCTION("""COMPUTED_VALUE"""),"Λεξικό νομικής ορολογίας  / επιμέλεια: Νικόλαος Ανδρουλάκης, Λάμπρος Μαργαρίτης, Ιάκωβος Φαρσεδάκης.")</f>
        <v>Λεξικό νομικής ορολογίας  / επιμέλεια: Νικόλαος Ανδρουλάκης, Λάμπρος Μαργαρίτης, Ιάκωβος Φαρσεδάκης.</v>
      </c>
      <c r="C202" s="20" t="str">
        <f ca="1">IFERROR(__xludf.DUMMYFUNCTION("""COMPUTED_VALUE"""),"")</f>
        <v/>
      </c>
      <c r="D202" s="19" t="str">
        <f ca="1">IFERROR(__xludf.DUMMYFUNCTION("""COMPUTED_VALUE"""),"Αθήνα : Νομική Βιβλιοθήκη, c2018")</f>
        <v>Αθήνα : Νομική Βιβλιοθήκη, c2018</v>
      </c>
      <c r="E202" s="20" t="str">
        <f ca="1">IFERROR(__xludf.DUMMYFUNCTION("""COMPUTED_VALUE"""),"34(038) ΑνδΝ λ 2018")</f>
        <v>34(038) ΑνδΝ λ 2018</v>
      </c>
      <c r="F202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203" spans="1:6" ht="28.5" x14ac:dyDescent="0.25">
      <c r="A203" s="1" t="s">
        <v>104</v>
      </c>
      <c r="B203" s="2" t="s">
        <v>142</v>
      </c>
      <c r="D203" s="2" t="s">
        <v>103</v>
      </c>
      <c r="E203" s="2" t="s">
        <v>102</v>
      </c>
      <c r="F203" s="2" t="s">
        <v>11</v>
      </c>
    </row>
    <row r="204" spans="1:6" ht="28.5" x14ac:dyDescent="0.25">
      <c r="A204" s="1" t="s">
        <v>106</v>
      </c>
      <c r="B204" s="2" t="s">
        <v>141</v>
      </c>
      <c r="D204" s="2" t="s">
        <v>103</v>
      </c>
      <c r="E204" s="2" t="s">
        <v>105</v>
      </c>
      <c r="F204" s="2" t="s">
        <v>11</v>
      </c>
    </row>
    <row r="205" spans="1:6" ht="28.5" x14ac:dyDescent="0.25">
      <c r="A205" s="1" t="s">
        <v>772</v>
      </c>
      <c r="B205" s="2" t="s">
        <v>773</v>
      </c>
      <c r="D205" s="2" t="s">
        <v>774</v>
      </c>
      <c r="F205" s="2" t="s">
        <v>55</v>
      </c>
    </row>
    <row r="206" spans="1:6" ht="28.5" x14ac:dyDescent="0.25">
      <c r="A206" s="1" t="s">
        <v>775</v>
      </c>
      <c r="B206" s="2" t="s">
        <v>776</v>
      </c>
      <c r="D206" s="2" t="s">
        <v>313</v>
      </c>
      <c r="F206" s="2" t="s">
        <v>75</v>
      </c>
    </row>
    <row r="207" spans="1:6" ht="28.5" x14ac:dyDescent="0.25">
      <c r="A207" s="18" t="str">
        <f ca="1">IFERROR(__xludf.DUMMYFUNCTION("""COMPUTED_VALUE"""),"Αρφαράς, Αλέξανδρος.")</f>
        <v>Αρφαράς, Αλέξανδρος.</v>
      </c>
      <c r="B207" s="19" t="str">
        <f ca="1">IFERROR(__xludf.DUMMYFUNCTION("""COMPUTED_VALUE"""),"Σωφρονιστικοί υπάλληλοι : η επαγγελματική κοινωνικοποίηση και ο ρόλος τους στην άσκηση σωφρονιστικής πολιτικής στην Ελλάδα / Αλέξανδρος Αρφαράς.")</f>
        <v>Σωφρονιστικοί υπάλληλοι : η επαγγελματική κοινωνικοποίηση και ο ρόλος τους στην άσκηση σωφρονιστικής πολιτικής στην Ελλάδα / Αλέξανδρος Αρφαράς.</v>
      </c>
      <c r="C207" s="20" t="str">
        <f ca="1">IFERROR(__xludf.DUMMYFUNCTION("""COMPUTED_VALUE"""),"")</f>
        <v/>
      </c>
      <c r="D207" s="19" t="str">
        <f ca="1">IFERROR(__xludf.DUMMYFUNCTION("""COMPUTED_VALUE"""),"Αθήνα : Νομική Βιβλιοθήκη, c2015.")</f>
        <v>Αθήνα : Νομική Βιβλιοθήκη, c2015.</v>
      </c>
      <c r="E207" s="20" t="str">
        <f ca="1">IFERROR(__xludf.DUMMYFUNCTION("""COMPUTED_VALUE"""),"343.83 Αρφ Α σ 2015")</f>
        <v>343.83 Αρφ Α σ 2015</v>
      </c>
      <c r="F207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208" spans="1:6" x14ac:dyDescent="0.25">
      <c r="A208" s="1" t="s">
        <v>1076</v>
      </c>
      <c r="B208" s="2" t="s">
        <v>1077</v>
      </c>
      <c r="D208" s="2" t="s">
        <v>699</v>
      </c>
      <c r="E208" s="2" t="s">
        <v>1078</v>
      </c>
      <c r="F208" s="2" t="s">
        <v>22</v>
      </c>
    </row>
    <row r="209" spans="1:6" ht="28.5" x14ac:dyDescent="0.25">
      <c r="A209" s="1" t="s">
        <v>547</v>
      </c>
      <c r="B209" s="2" t="s">
        <v>548</v>
      </c>
      <c r="D209" s="2" t="s">
        <v>549</v>
      </c>
      <c r="E209" s="2" t="s">
        <v>550</v>
      </c>
      <c r="F209" s="2" t="s">
        <v>22</v>
      </c>
    </row>
    <row r="210" spans="1:6" ht="28.5" x14ac:dyDescent="0.25">
      <c r="A210" s="1" t="s">
        <v>551</v>
      </c>
      <c r="B210" s="2" t="s">
        <v>552</v>
      </c>
      <c r="D210" s="2" t="s">
        <v>553</v>
      </c>
      <c r="E210" s="2" t="s">
        <v>554</v>
      </c>
      <c r="F210" s="2" t="s">
        <v>55</v>
      </c>
    </row>
    <row r="211" spans="1:6" ht="28.5" x14ac:dyDescent="0.25">
      <c r="A211" s="1" t="s">
        <v>777</v>
      </c>
      <c r="B211" s="2" t="s">
        <v>778</v>
      </c>
      <c r="D211" s="2" t="s">
        <v>779</v>
      </c>
      <c r="F211" s="2" t="s">
        <v>11</v>
      </c>
    </row>
    <row r="212" spans="1:6" ht="28.5" x14ac:dyDescent="0.25">
      <c r="A212" s="18" t="str">
        <f ca="1">IFERROR(__xludf.DUMMYFUNCTION("""COMPUTED_VALUE"""),"Βλάχου, Βίκυ.")</f>
        <v>Βλάχου, Βίκυ.</v>
      </c>
      <c r="B212" s="19" t="str">
        <f ca="1">IFERROR(__xludf.DUMMYFUNCTION("""COMPUTED_VALUE"""),"Ιστορική επισκόπηση των εγκληματολογικών θεωριών κατά τον 19ο αιώνα : η γένεση της εγκληματολογίας / Βίκυ Βλάχου ; πρόλογος Ιάκωβος Φαρσεδάκης.")</f>
        <v>Ιστορική επισκόπηση των εγκληματολογικών θεωριών κατά τον 19ο αιώνα : η γένεση της εγκληματολογίας / Βίκυ Βλάχου ; πρόλογος Ιάκωβος Φαρσεδάκης.</v>
      </c>
      <c r="C212" s="20" t="str">
        <f ca="1">IFERROR(__xludf.DUMMYFUNCTION("""COMPUTED_VALUE"""),"2η αναθ. έκδ.")</f>
        <v>2η αναθ. έκδ.</v>
      </c>
      <c r="D212" s="19" t="str">
        <f ca="1">IFERROR(__xludf.DUMMYFUNCTION("""COMPUTED_VALUE"""),"Αθήνα : Νομική Βιβλιοθήκη, c2017.")</f>
        <v>Αθήνα : Νομική Βιβλιοθήκη, c2017.</v>
      </c>
      <c r="E212" s="20" t="str">
        <f ca="1">IFERROR(__xludf.DUMMYFUNCTION("""COMPUTED_VALUE"""),"343.9(091) ΒλαΒ ι 2017")</f>
        <v>343.9(091) ΒλαΒ ι 2017</v>
      </c>
      <c r="F212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213" spans="1:6" ht="28.5" x14ac:dyDescent="0.25">
      <c r="A213" s="1" t="s">
        <v>780</v>
      </c>
      <c r="B213" s="2" t="s">
        <v>776</v>
      </c>
      <c r="D213" s="2" t="s">
        <v>781</v>
      </c>
      <c r="F213" s="2" t="s">
        <v>691</v>
      </c>
    </row>
    <row r="214" spans="1:6" ht="28.5" x14ac:dyDescent="0.25">
      <c r="A214" s="1" t="s">
        <v>401</v>
      </c>
      <c r="B214" s="2" t="s">
        <v>402</v>
      </c>
      <c r="C214" s="2" t="s">
        <v>403</v>
      </c>
      <c r="D214" s="2" t="s">
        <v>339</v>
      </c>
      <c r="E214" s="2" t="s">
        <v>404</v>
      </c>
      <c r="F214" s="2" t="s">
        <v>22</v>
      </c>
    </row>
    <row r="215" spans="1:6" x14ac:dyDescent="0.25">
      <c r="A215" s="1" t="s">
        <v>680</v>
      </c>
      <c r="B215" s="2" t="s">
        <v>681</v>
      </c>
      <c r="C215" s="2" t="s">
        <v>682</v>
      </c>
      <c r="D215" s="2" t="s">
        <v>683</v>
      </c>
      <c r="E215" s="2" t="s">
        <v>684</v>
      </c>
      <c r="F215" s="2" t="s">
        <v>22</v>
      </c>
    </row>
    <row r="216" spans="1:6" ht="28.5" x14ac:dyDescent="0.25">
      <c r="A216" s="1" t="s">
        <v>782</v>
      </c>
      <c r="B216" s="2" t="s">
        <v>783</v>
      </c>
      <c r="D216" s="2" t="s">
        <v>784</v>
      </c>
      <c r="F216" s="2" t="s">
        <v>75</v>
      </c>
    </row>
    <row r="217" spans="1:6" ht="28.5" x14ac:dyDescent="0.25">
      <c r="A217" s="1" t="s">
        <v>305</v>
      </c>
      <c r="B217" s="2" t="s">
        <v>306</v>
      </c>
      <c r="D217" s="2" t="s">
        <v>307</v>
      </c>
      <c r="E217" s="2" t="s">
        <v>308</v>
      </c>
      <c r="F217" s="2" t="s">
        <v>22</v>
      </c>
    </row>
    <row r="218" spans="1:6" ht="28.5" x14ac:dyDescent="0.25">
      <c r="A218" s="1" t="s">
        <v>311</v>
      </c>
      <c r="B218" s="2" t="s">
        <v>312</v>
      </c>
      <c r="C218" s="2" t="s">
        <v>276</v>
      </c>
      <c r="D218" s="2" t="s">
        <v>313</v>
      </c>
      <c r="E218" s="2" t="s">
        <v>314</v>
      </c>
      <c r="F218" s="2" t="s">
        <v>22</v>
      </c>
    </row>
    <row r="219" spans="1:6" ht="28.5" x14ac:dyDescent="0.25">
      <c r="A219" s="1" t="s">
        <v>785</v>
      </c>
      <c r="B219" s="2" t="s">
        <v>786</v>
      </c>
      <c r="D219" s="2" t="s">
        <v>8</v>
      </c>
      <c r="F219" s="2" t="s">
        <v>75</v>
      </c>
    </row>
    <row r="220" spans="1:6" ht="28.5" x14ac:dyDescent="0.25">
      <c r="A220" s="1" t="s">
        <v>787</v>
      </c>
      <c r="B220" s="2" t="s">
        <v>788</v>
      </c>
      <c r="D220" s="2" t="s">
        <v>789</v>
      </c>
      <c r="F220" s="2" t="s">
        <v>11</v>
      </c>
    </row>
    <row r="221" spans="1:6" ht="28.5" x14ac:dyDescent="0.25">
      <c r="A221" s="1" t="s">
        <v>790</v>
      </c>
      <c r="B221" s="2" t="s">
        <v>901</v>
      </c>
      <c r="C221" s="2" t="s">
        <v>902</v>
      </c>
      <c r="D221" s="2" t="s">
        <v>791</v>
      </c>
      <c r="F221" s="2" t="s">
        <v>738</v>
      </c>
    </row>
    <row r="222" spans="1:6" x14ac:dyDescent="0.25">
      <c r="A222" s="1" t="s">
        <v>1079</v>
      </c>
      <c r="B222" s="2" t="s">
        <v>1080</v>
      </c>
      <c r="D222" s="2" t="s">
        <v>8</v>
      </c>
      <c r="E222" s="2" t="s">
        <v>1081</v>
      </c>
      <c r="F222" s="2" t="s">
        <v>22</v>
      </c>
    </row>
    <row r="223" spans="1:6" ht="28.5" x14ac:dyDescent="0.25">
      <c r="A223" s="1" t="s">
        <v>224</v>
      </c>
      <c r="B223" s="2" t="s">
        <v>225</v>
      </c>
      <c r="D223" s="2" t="s">
        <v>226</v>
      </c>
      <c r="E223" s="2" t="s">
        <v>227</v>
      </c>
      <c r="F223" s="2" t="s">
        <v>22</v>
      </c>
    </row>
    <row r="224" spans="1:6" ht="28.5" x14ac:dyDescent="0.25">
      <c r="A224" s="1" t="s">
        <v>792</v>
      </c>
      <c r="B224" s="2" t="s">
        <v>793</v>
      </c>
      <c r="D224" s="2" t="s">
        <v>794</v>
      </c>
      <c r="F224" s="2" t="s">
        <v>75</v>
      </c>
    </row>
    <row r="225" spans="1:6" x14ac:dyDescent="0.25">
      <c r="A225" s="1" t="s">
        <v>1082</v>
      </c>
      <c r="B225" s="2" t="s">
        <v>1083</v>
      </c>
      <c r="D225" s="2" t="s">
        <v>1084</v>
      </c>
      <c r="E225" s="2" t="s">
        <v>1085</v>
      </c>
      <c r="F225" s="2" t="s">
        <v>22</v>
      </c>
    </row>
    <row r="226" spans="1:6" ht="28.5" x14ac:dyDescent="0.25">
      <c r="A226" s="1" t="s">
        <v>795</v>
      </c>
      <c r="B226" s="2" t="s">
        <v>796</v>
      </c>
      <c r="D226" s="2" t="s">
        <v>774</v>
      </c>
      <c r="F226" s="2" t="s">
        <v>797</v>
      </c>
    </row>
    <row r="227" spans="1:6" ht="28.5" x14ac:dyDescent="0.25">
      <c r="A227" s="1" t="s">
        <v>798</v>
      </c>
      <c r="B227" s="2" t="s">
        <v>903</v>
      </c>
      <c r="C227" s="2" t="s">
        <v>110</v>
      </c>
      <c r="D227" s="2" t="s">
        <v>8</v>
      </c>
      <c r="F227" s="2" t="s">
        <v>11</v>
      </c>
    </row>
    <row r="228" spans="1:6" ht="28.5" x14ac:dyDescent="0.25">
      <c r="A228" s="1" t="s">
        <v>798</v>
      </c>
      <c r="B228" s="2" t="s">
        <v>799</v>
      </c>
      <c r="D228" s="2" t="s">
        <v>8</v>
      </c>
      <c r="F228" s="2" t="s">
        <v>11</v>
      </c>
    </row>
    <row r="229" spans="1:6" ht="57" x14ac:dyDescent="0.25">
      <c r="A229" s="1" t="s">
        <v>271</v>
      </c>
      <c r="B229" s="2" t="s">
        <v>272</v>
      </c>
      <c r="D229" s="2" t="s">
        <v>269</v>
      </c>
      <c r="E229" s="2" t="s">
        <v>273</v>
      </c>
      <c r="F229" s="2" t="s">
        <v>11</v>
      </c>
    </row>
    <row r="230" spans="1:6" ht="28.5" x14ac:dyDescent="0.25">
      <c r="A230" s="1" t="s">
        <v>800</v>
      </c>
      <c r="B230" s="2" t="s">
        <v>801</v>
      </c>
      <c r="D230" s="2" t="s">
        <v>802</v>
      </c>
      <c r="F230" s="2" t="s">
        <v>75</v>
      </c>
    </row>
    <row r="231" spans="1:6" x14ac:dyDescent="0.25">
      <c r="A231" s="1" t="s">
        <v>803</v>
      </c>
      <c r="B231" s="2" t="s">
        <v>804</v>
      </c>
      <c r="D231" s="2" t="s">
        <v>805</v>
      </c>
      <c r="F231" s="2" t="s">
        <v>806</v>
      </c>
    </row>
    <row r="232" spans="1:6" ht="28.5" x14ac:dyDescent="0.25">
      <c r="A232" s="1" t="s">
        <v>807</v>
      </c>
      <c r="B232" s="2" t="s">
        <v>808</v>
      </c>
      <c r="D232" s="2" t="s">
        <v>784</v>
      </c>
      <c r="F232" s="2" t="s">
        <v>11</v>
      </c>
    </row>
    <row r="233" spans="1:6" ht="28.5" x14ac:dyDescent="0.25">
      <c r="A233" s="1" t="s">
        <v>1086</v>
      </c>
      <c r="B233" s="2" t="s">
        <v>1087</v>
      </c>
      <c r="D233" s="2" t="s">
        <v>791</v>
      </c>
      <c r="E233" s="2" t="s">
        <v>809</v>
      </c>
      <c r="F233" s="2" t="s">
        <v>11</v>
      </c>
    </row>
    <row r="234" spans="1:6" ht="28.5" x14ac:dyDescent="0.25">
      <c r="A234" s="1" t="s">
        <v>1086</v>
      </c>
      <c r="B234" s="2" t="s">
        <v>811</v>
      </c>
      <c r="C234" s="2" t="s">
        <v>276</v>
      </c>
      <c r="D234" s="2" t="s">
        <v>714</v>
      </c>
      <c r="E234" s="2" t="s">
        <v>812</v>
      </c>
      <c r="F234" s="2" t="s">
        <v>11</v>
      </c>
    </row>
    <row r="235" spans="1:6" ht="28.5" x14ac:dyDescent="0.25">
      <c r="A235" s="1" t="s">
        <v>810</v>
      </c>
      <c r="B235" s="2" t="s">
        <v>811</v>
      </c>
      <c r="D235" s="2" t="s">
        <v>784</v>
      </c>
      <c r="F235" s="2" t="s">
        <v>11</v>
      </c>
    </row>
    <row r="236" spans="1:6" ht="28.5" x14ac:dyDescent="0.25">
      <c r="A236" s="1" t="s">
        <v>685</v>
      </c>
      <c r="B236" s="2" t="s">
        <v>686</v>
      </c>
      <c r="D236" s="2" t="s">
        <v>263</v>
      </c>
      <c r="E236" s="2" t="s">
        <v>687</v>
      </c>
      <c r="F236" s="2" t="s">
        <v>75</v>
      </c>
    </row>
    <row r="237" spans="1:6" ht="28.5" x14ac:dyDescent="0.25">
      <c r="A237" s="1" t="s">
        <v>688</v>
      </c>
      <c r="B237" s="2" t="s">
        <v>689</v>
      </c>
      <c r="D237" s="2" t="s">
        <v>91</v>
      </c>
      <c r="E237" s="2" t="s">
        <v>690</v>
      </c>
      <c r="F237" s="2" t="s">
        <v>22</v>
      </c>
    </row>
    <row r="238" spans="1:6" ht="28.5" x14ac:dyDescent="0.25">
      <c r="A238" s="1" t="s">
        <v>295</v>
      </c>
      <c r="B238" s="2" t="s">
        <v>296</v>
      </c>
      <c r="D238" s="2" t="s">
        <v>297</v>
      </c>
      <c r="E238" s="2" t="s">
        <v>298</v>
      </c>
      <c r="F238" s="2" t="s">
        <v>299</v>
      </c>
    </row>
    <row r="239" spans="1:6" ht="28.5" x14ac:dyDescent="0.25">
      <c r="A239" s="1" t="s">
        <v>555</v>
      </c>
      <c r="B239" s="2" t="s">
        <v>556</v>
      </c>
      <c r="C239" s="2" t="s">
        <v>557</v>
      </c>
      <c r="D239" s="2" t="s">
        <v>558</v>
      </c>
      <c r="E239" s="2" t="s">
        <v>559</v>
      </c>
      <c r="F239" s="2" t="s">
        <v>560</v>
      </c>
    </row>
    <row r="240" spans="1:6" ht="28.5" x14ac:dyDescent="0.25">
      <c r="A240" s="1" t="s">
        <v>1186</v>
      </c>
      <c r="B240" s="2" t="s">
        <v>1187</v>
      </c>
      <c r="D240" s="2" t="s">
        <v>287</v>
      </c>
      <c r="E240" s="2" t="s">
        <v>288</v>
      </c>
      <c r="F240" s="2" t="s">
        <v>55</v>
      </c>
    </row>
    <row r="241" spans="1:6" ht="28.5" x14ac:dyDescent="0.25">
      <c r="A241" s="1" t="s">
        <v>813</v>
      </c>
      <c r="B241" s="2" t="s">
        <v>904</v>
      </c>
      <c r="C241" s="2" t="s">
        <v>905</v>
      </c>
      <c r="D241" s="2" t="s">
        <v>774</v>
      </c>
      <c r="F241" s="2" t="s">
        <v>414</v>
      </c>
    </row>
    <row r="242" spans="1:6" ht="28.5" x14ac:dyDescent="0.25">
      <c r="A242" s="1" t="s">
        <v>814</v>
      </c>
      <c r="B242" s="2" t="s">
        <v>906</v>
      </c>
      <c r="C242" s="2" t="s">
        <v>276</v>
      </c>
      <c r="D242" s="2" t="s">
        <v>815</v>
      </c>
      <c r="F242" s="2" t="s">
        <v>75</v>
      </c>
    </row>
    <row r="243" spans="1:6" ht="28.5" x14ac:dyDescent="0.25">
      <c r="A243" s="1" t="s">
        <v>814</v>
      </c>
      <c r="B243" s="2" t="s">
        <v>816</v>
      </c>
      <c r="D243" s="2" t="s">
        <v>817</v>
      </c>
      <c r="F243" s="2" t="s">
        <v>75</v>
      </c>
    </row>
    <row r="244" spans="1:6" ht="28.5" x14ac:dyDescent="0.25">
      <c r="A244" s="18" t="s">
        <v>1217</v>
      </c>
      <c r="B244" s="19" t="s">
        <v>1216</v>
      </c>
      <c r="C244" s="20" t="str">
        <f ca="1">IFERROR(__xludf.DUMMYFUNCTION("""COMPUTED_VALUE"""),"")</f>
        <v/>
      </c>
      <c r="D244" s="19" t="str">
        <f ca="1">IFERROR(__xludf.DUMMYFUNCTION("""COMPUTED_VALUE"""),"London ; New York: Routledge, Taylor &amp; Francis Group, 2016.")</f>
        <v>London ; New York: Routledge, Taylor &amp; Francis Group, 2016.</v>
      </c>
      <c r="E244" s="20" t="str">
        <f ca="1">IFERROR(__xludf.DUMMYFUNCTION("""COMPUTED_VALUE"""),"343.95 ΚαπΑ p 2016")</f>
        <v>343.95 ΚαπΑ p 2016</v>
      </c>
      <c r="F244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245" spans="1:6" ht="28.5" x14ac:dyDescent="0.25">
      <c r="A245" s="1" t="s">
        <v>33</v>
      </c>
      <c r="B245" s="2" t="s">
        <v>140</v>
      </c>
      <c r="C245" s="2" t="s">
        <v>31</v>
      </c>
      <c r="D245" s="2" t="s">
        <v>32</v>
      </c>
      <c r="E245" s="2" t="s">
        <v>30</v>
      </c>
      <c r="F245" s="2" t="s">
        <v>11</v>
      </c>
    </row>
    <row r="246" spans="1:6" x14ac:dyDescent="0.25">
      <c r="A246" s="1" t="s">
        <v>1088</v>
      </c>
      <c r="B246" s="2" t="s">
        <v>1089</v>
      </c>
      <c r="D246" s="2" t="s">
        <v>1090</v>
      </c>
      <c r="E246" s="2" t="s">
        <v>1091</v>
      </c>
      <c r="F246" s="2" t="s">
        <v>22</v>
      </c>
    </row>
    <row r="247" spans="1:6" ht="28.5" x14ac:dyDescent="0.25">
      <c r="A247" s="18" t="str">
        <f ca="1">IFERROR(__xludf.DUMMYFUNCTION("""COMPUTED_VALUE"""),"Καρεκλάς, Ιάκωβος.")</f>
        <v>Καρεκλάς, Ιάκωβος.</v>
      </c>
      <c r="B247" s="19" t="str">
        <f ca="1">IFERROR(__xludf.DUMMYFUNCTION("""COMPUTED_VALUE"""),"The constituion of the Cyprus Republic and prolegomenon to federal government / Iacovos Kareklas.")</f>
        <v>The constituion of the Cyprus Republic and prolegomenon to federal government / Iacovos Kareklas.</v>
      </c>
      <c r="C247" s="20" t="str">
        <f ca="1">IFERROR(__xludf.DUMMYFUNCTION("""COMPUTED_VALUE"""),"")</f>
        <v/>
      </c>
      <c r="D247" s="19" t="str">
        <f ca="1">IFERROR(__xludf.DUMMYFUNCTION("""COMPUTED_VALUE"""),"Athens ; Thessaloniki : Sakkoulas Publications, 2018.")</f>
        <v>Athens ; Thessaloniki : Sakkoulas Publications, 2018.</v>
      </c>
      <c r="E247" s="20" t="str">
        <f ca="1">IFERROR(__xludf.DUMMYFUNCTION("""COMPUTED_VALUE"""),"342(564.3) ΚαρΙ c 2018")</f>
        <v>342(564.3) ΚαρΙ c 2018</v>
      </c>
      <c r="F247" s="21" t="str">
        <f ca="1">IFERROR(__xludf.DUMMYFUNCTION("""COMPUTED_VALUE"""),"Αίθουσα Δημοσίου Δικαίου")</f>
        <v>Αίθουσα Δημοσίου Δικαίου</v>
      </c>
    </row>
    <row r="248" spans="1:6" ht="28.5" x14ac:dyDescent="0.25">
      <c r="A248" s="18" t="str">
        <f ca="1">IFERROR(__xludf.DUMMYFUNCTION("""COMPUTED_VALUE"""),"Καρεκλάς, Ιάκωβος.")</f>
        <v>Καρεκλάς, Ιάκωβος.</v>
      </c>
      <c r="B248" s="19" t="str">
        <f ca="1">IFERROR(__xludf.DUMMYFUNCTION("""COMPUTED_VALUE"""),"The constituion of the Cyprus Republic and prolegomenon to federal government / Iacovos Kareklas.")</f>
        <v>The constituion of the Cyprus Republic and prolegomenon to federal government / Iacovos Kareklas.</v>
      </c>
      <c r="C248" s="20" t="str">
        <f ca="1">IFERROR(__xludf.DUMMYFUNCTION("""COMPUTED_VALUE"""),"")</f>
        <v/>
      </c>
      <c r="D248" s="19" t="str">
        <f ca="1">IFERROR(__xludf.DUMMYFUNCTION("""COMPUTED_VALUE"""),"Athens ; Thessaloniki : Sakkoulas Publications, 2018.")</f>
        <v>Athens ; Thessaloniki : Sakkoulas Publications, 2018.</v>
      </c>
      <c r="E248" s="20" t="str">
        <f ca="1">IFERROR(__xludf.DUMMYFUNCTION("""COMPUTED_VALUE"""),"342(564.3) ΚαρΙ c 2018")</f>
        <v>342(564.3) ΚαρΙ c 2018</v>
      </c>
      <c r="F248" s="21" t="str">
        <f ca="1">IFERROR(__xludf.DUMMYFUNCTION("""COMPUTED_VALUE"""),"Αίθουσα Δημοσίου Δικαίου")</f>
        <v>Αίθουσα Δημοσίου Δικαίου</v>
      </c>
    </row>
    <row r="249" spans="1:6" ht="28.5" x14ac:dyDescent="0.25">
      <c r="A249" s="1" t="s">
        <v>115</v>
      </c>
      <c r="B249" s="2" t="s">
        <v>139</v>
      </c>
      <c r="D249" s="2" t="s">
        <v>114</v>
      </c>
      <c r="E249" s="2" t="s">
        <v>113</v>
      </c>
      <c r="F249" s="2" t="s">
        <v>55</v>
      </c>
    </row>
    <row r="250" spans="1:6" ht="28.5" x14ac:dyDescent="0.25">
      <c r="A250" s="1" t="s">
        <v>115</v>
      </c>
      <c r="B250" s="2" t="s">
        <v>138</v>
      </c>
      <c r="D250" s="2" t="s">
        <v>117</v>
      </c>
      <c r="E250" s="2" t="s">
        <v>116</v>
      </c>
      <c r="F250" s="2" t="s">
        <v>55</v>
      </c>
    </row>
    <row r="251" spans="1:6" ht="28.5" x14ac:dyDescent="0.25">
      <c r="A251" s="1" t="s">
        <v>818</v>
      </c>
      <c r="B251" s="2" t="s">
        <v>907</v>
      </c>
      <c r="C251" s="2" t="s">
        <v>908</v>
      </c>
      <c r="D251" s="2" t="s">
        <v>8</v>
      </c>
      <c r="F251" s="2" t="s">
        <v>11</v>
      </c>
    </row>
    <row r="252" spans="1:6" ht="28.5" x14ac:dyDescent="0.25">
      <c r="A252" s="1" t="s">
        <v>341</v>
      </c>
      <c r="B252" s="2" t="s">
        <v>342</v>
      </c>
      <c r="D252" s="2" t="s">
        <v>343</v>
      </c>
      <c r="E252" s="2" t="s">
        <v>344</v>
      </c>
      <c r="F252" s="2" t="s">
        <v>55</v>
      </c>
    </row>
    <row r="253" spans="1:6" ht="28.5" x14ac:dyDescent="0.25">
      <c r="A253" s="1" t="s">
        <v>819</v>
      </c>
      <c r="B253" s="2" t="s">
        <v>909</v>
      </c>
      <c r="C253" s="2" t="s">
        <v>110</v>
      </c>
      <c r="D253" s="2" t="s">
        <v>802</v>
      </c>
      <c r="F253" s="2" t="s">
        <v>820</v>
      </c>
    </row>
    <row r="254" spans="1:6" ht="28.5" x14ac:dyDescent="0.25">
      <c r="A254" s="1" t="s">
        <v>821</v>
      </c>
      <c r="B254" s="2" t="s">
        <v>822</v>
      </c>
      <c r="D254" s="2" t="s">
        <v>784</v>
      </c>
      <c r="F254" s="2" t="s">
        <v>55</v>
      </c>
    </row>
    <row r="255" spans="1:6" ht="28.5" x14ac:dyDescent="0.25">
      <c r="A255" s="18" t="str">
        <f ca="1">IFERROR(__xludf.DUMMYFUNCTION("""COMPUTED_VALUE"""),"Κοντιάδης, Ξενοφών Ι., 1967-")</f>
        <v>Κοντιάδης, Ξενοφών Ι., 1967-</v>
      </c>
      <c r="B255" s="19" t="str">
        <f ca="1">IFERROR(__xludf.DUMMYFUNCTION("""COMPUTED_VALUE"""),"Νέες τεχνολογίες στις τράπεζες και επιπτώσεις στην απασχόληση / Ξενοφών Κοντιάδης ... [κ.ά.]")</f>
        <v>Νέες τεχνολογίες στις τράπεζες και επιπτώσεις στην απασχόληση / Ξενοφών Κοντιάδης ... [κ.ά.]</v>
      </c>
      <c r="C255" s="20" t="str">
        <f ca="1">IFERROR(__xludf.DUMMYFUNCTION("""COMPUTED_VALUE"""),"")</f>
        <v/>
      </c>
      <c r="D255" s="19" t="str">
        <f ca="1">IFERROR(__xludf.DUMMYFUNCTION("""COMPUTED_VALUE"""),"[Αθήνα] : ΙΝΕ/ΟΤΟΕ, 2018")</f>
        <v>[Αθήνα] : ΙΝΕ/ΟΤΟΕ, 2018</v>
      </c>
      <c r="E255" s="20" t="str">
        <f ca="1">IFERROR(__xludf.DUMMYFUNCTION("""COMPUTED_VALUE"""),"330.341.1 ΚονΞ ν 2018")</f>
        <v>330.341.1 ΚονΞ ν 2018</v>
      </c>
      <c r="F255" s="21" t="str">
        <f ca="1">IFERROR(__xludf.DUMMYFUNCTION("""COMPUTED_VALUE"""),"Αίθουσα Διεθνούς Δικαίου και Εμπορικού Δικαίου")</f>
        <v>Αίθουσα Διεθνούς Δικαίου και Εμπορικού Δικαίου</v>
      </c>
    </row>
    <row r="256" spans="1:6" ht="28.5" x14ac:dyDescent="0.25">
      <c r="A256" s="1" t="s">
        <v>692</v>
      </c>
      <c r="B256" s="2" t="s">
        <v>693</v>
      </c>
      <c r="C256" s="2" t="s">
        <v>694</v>
      </c>
      <c r="D256" s="2" t="s">
        <v>695</v>
      </c>
      <c r="E256" s="2" t="s">
        <v>696</v>
      </c>
      <c r="F256" s="2" t="s">
        <v>75</v>
      </c>
    </row>
    <row r="257" spans="1:6" ht="28.5" x14ac:dyDescent="0.25">
      <c r="A257" s="1" t="s">
        <v>823</v>
      </c>
      <c r="B257" s="2" t="s">
        <v>825</v>
      </c>
      <c r="D257" s="2" t="s">
        <v>784</v>
      </c>
      <c r="F257" s="2" t="s">
        <v>75</v>
      </c>
    </row>
    <row r="258" spans="1:6" ht="28.5" x14ac:dyDescent="0.25">
      <c r="A258" s="1" t="s">
        <v>823</v>
      </c>
      <c r="B258" s="2" t="s">
        <v>910</v>
      </c>
      <c r="C258" s="2" t="s">
        <v>911</v>
      </c>
      <c r="D258" s="2" t="s">
        <v>824</v>
      </c>
      <c r="F258" s="2" t="s">
        <v>55</v>
      </c>
    </row>
    <row r="259" spans="1:6" ht="28.5" x14ac:dyDescent="0.25">
      <c r="A259" s="1" t="s">
        <v>1092</v>
      </c>
      <c r="B259" s="2" t="s">
        <v>1093</v>
      </c>
      <c r="D259" s="2" t="s">
        <v>1094</v>
      </c>
      <c r="E259" s="2" t="s">
        <v>1095</v>
      </c>
      <c r="F259" s="2" t="s">
        <v>11</v>
      </c>
    </row>
    <row r="260" spans="1:6" ht="28.5" x14ac:dyDescent="0.25">
      <c r="A260" s="1" t="s">
        <v>1092</v>
      </c>
      <c r="B260" s="2" t="s">
        <v>1096</v>
      </c>
      <c r="D260" s="2" t="s">
        <v>824</v>
      </c>
      <c r="E260" s="2" t="s">
        <v>1095</v>
      </c>
      <c r="F260" s="2" t="s">
        <v>11</v>
      </c>
    </row>
    <row r="261" spans="1:6" ht="28.5" x14ac:dyDescent="0.25">
      <c r="A261" s="1" t="s">
        <v>826</v>
      </c>
      <c r="B261" s="2" t="s">
        <v>912</v>
      </c>
      <c r="C261" s="2" t="s">
        <v>517</v>
      </c>
      <c r="D261" s="2" t="s">
        <v>827</v>
      </c>
      <c r="F261" s="2" t="s">
        <v>11</v>
      </c>
    </row>
    <row r="262" spans="1:6" ht="28.5" x14ac:dyDescent="0.25">
      <c r="A262" s="1" t="s">
        <v>255</v>
      </c>
      <c r="B262" s="2" t="s">
        <v>256</v>
      </c>
      <c r="D262" s="2" t="s">
        <v>257</v>
      </c>
      <c r="E262" s="2" t="s">
        <v>258</v>
      </c>
      <c r="F262" s="2" t="s">
        <v>11</v>
      </c>
    </row>
    <row r="263" spans="1:6" ht="28.5" x14ac:dyDescent="0.25">
      <c r="A263" s="1" t="s">
        <v>85</v>
      </c>
      <c r="B263" s="2" t="s">
        <v>137</v>
      </c>
      <c r="D263" s="2" t="s">
        <v>84</v>
      </c>
      <c r="E263" s="2" t="s">
        <v>83</v>
      </c>
      <c r="F263" s="2" t="s">
        <v>55</v>
      </c>
    </row>
    <row r="264" spans="1:6" ht="28.5" x14ac:dyDescent="0.25">
      <c r="A264" s="1" t="s">
        <v>828</v>
      </c>
      <c r="B264" s="2" t="s">
        <v>829</v>
      </c>
      <c r="D264" s="2" t="s">
        <v>307</v>
      </c>
      <c r="F264" s="2" t="s">
        <v>11</v>
      </c>
    </row>
    <row r="265" spans="1:6" ht="28.5" x14ac:dyDescent="0.25">
      <c r="A265" s="1" t="s">
        <v>828</v>
      </c>
      <c r="B265" s="2" t="s">
        <v>913</v>
      </c>
      <c r="C265" s="2" t="s">
        <v>110</v>
      </c>
      <c r="D265" s="2" t="s">
        <v>824</v>
      </c>
      <c r="F265" s="2" t="s">
        <v>11</v>
      </c>
    </row>
    <row r="266" spans="1:6" ht="42.75" x14ac:dyDescent="0.25">
      <c r="A266" s="1" t="s">
        <v>697</v>
      </c>
      <c r="B266" s="2" t="s">
        <v>698</v>
      </c>
      <c r="C266" s="2" t="s">
        <v>1199</v>
      </c>
      <c r="D266" s="2" t="s">
        <v>699</v>
      </c>
      <c r="E266" s="2" t="s">
        <v>700</v>
      </c>
      <c r="F266" s="2" t="s">
        <v>22</v>
      </c>
    </row>
    <row r="267" spans="1:6" ht="28.5" x14ac:dyDescent="0.25">
      <c r="A267" s="1" t="s">
        <v>830</v>
      </c>
      <c r="B267" s="2" t="s">
        <v>914</v>
      </c>
      <c r="C267" s="2" t="s">
        <v>276</v>
      </c>
      <c r="D267" s="2" t="s">
        <v>831</v>
      </c>
      <c r="F267" s="2" t="s">
        <v>11</v>
      </c>
    </row>
    <row r="268" spans="1:6" ht="28.5" x14ac:dyDescent="0.25">
      <c r="A268" s="1" t="s">
        <v>830</v>
      </c>
      <c r="B268" s="2" t="s">
        <v>914</v>
      </c>
      <c r="C268" s="2" t="s">
        <v>276</v>
      </c>
      <c r="D268" s="2" t="s">
        <v>831</v>
      </c>
      <c r="E268" s="2" t="s">
        <v>1097</v>
      </c>
      <c r="F268" s="2" t="s">
        <v>11</v>
      </c>
    </row>
    <row r="269" spans="1:6" ht="28.5" x14ac:dyDescent="0.25">
      <c r="A269" s="1" t="s">
        <v>832</v>
      </c>
      <c r="B269" s="2" t="s">
        <v>915</v>
      </c>
      <c r="C269" s="2" t="s">
        <v>908</v>
      </c>
      <c r="D269" s="2" t="s">
        <v>8</v>
      </c>
      <c r="F269" s="2" t="s">
        <v>11</v>
      </c>
    </row>
    <row r="270" spans="1:6" ht="28.5" x14ac:dyDescent="0.25">
      <c r="A270" s="1" t="s">
        <v>13</v>
      </c>
      <c r="B270" s="2" t="s">
        <v>136</v>
      </c>
      <c r="D270" s="2" t="s">
        <v>12</v>
      </c>
      <c r="E270" s="2" t="s">
        <v>10</v>
      </c>
      <c r="F270" s="2" t="s">
        <v>11</v>
      </c>
    </row>
    <row r="271" spans="1:6" ht="28.5" x14ac:dyDescent="0.25">
      <c r="A271" s="1" t="s">
        <v>1098</v>
      </c>
      <c r="B271" s="2" t="s">
        <v>1099</v>
      </c>
      <c r="D271" s="2" t="s">
        <v>699</v>
      </c>
      <c r="E271" s="2" t="s">
        <v>1100</v>
      </c>
      <c r="F271" s="2" t="s">
        <v>55</v>
      </c>
    </row>
    <row r="272" spans="1:6" ht="28.5" x14ac:dyDescent="0.25">
      <c r="A272" s="1" t="s">
        <v>833</v>
      </c>
      <c r="B272" s="2" t="s">
        <v>916</v>
      </c>
      <c r="D272" s="2" t="s">
        <v>834</v>
      </c>
      <c r="F272" s="2" t="s">
        <v>75</v>
      </c>
    </row>
    <row r="273" spans="1:6" ht="28.5" x14ac:dyDescent="0.25">
      <c r="A273" s="1" t="s">
        <v>1101</v>
      </c>
      <c r="B273" s="2" t="s">
        <v>1102</v>
      </c>
      <c r="D273" s="2" t="s">
        <v>1103</v>
      </c>
      <c r="E273" s="2" t="s">
        <v>1104</v>
      </c>
      <c r="F273" s="2" t="s">
        <v>22</v>
      </c>
    </row>
    <row r="274" spans="1:6" ht="28.5" x14ac:dyDescent="0.25">
      <c r="A274" s="1" t="s">
        <v>835</v>
      </c>
      <c r="B274" s="2" t="s">
        <v>836</v>
      </c>
      <c r="D274" s="2" t="s">
        <v>831</v>
      </c>
      <c r="F274" s="2" t="s">
        <v>11</v>
      </c>
    </row>
    <row r="275" spans="1:6" ht="42.75" x14ac:dyDescent="0.25">
      <c r="A275" s="1" t="s">
        <v>837</v>
      </c>
      <c r="B275" s="2" t="s">
        <v>917</v>
      </c>
      <c r="C275" s="2" t="s">
        <v>517</v>
      </c>
      <c r="D275" s="2" t="s">
        <v>838</v>
      </c>
      <c r="F275" s="2" t="s">
        <v>11</v>
      </c>
    </row>
    <row r="276" spans="1:6" ht="42.75" x14ac:dyDescent="0.25">
      <c r="A276" s="1" t="s">
        <v>300</v>
      </c>
      <c r="B276" s="2" t="s">
        <v>301</v>
      </c>
      <c r="C276" s="2" t="s">
        <v>110</v>
      </c>
      <c r="D276" s="2" t="s">
        <v>302</v>
      </c>
      <c r="E276" s="2" t="s">
        <v>303</v>
      </c>
      <c r="F276" s="2" t="s">
        <v>304</v>
      </c>
    </row>
    <row r="277" spans="1:6" ht="42.75" x14ac:dyDescent="0.25">
      <c r="A277" s="1" t="s">
        <v>1176</v>
      </c>
      <c r="B277" s="2" t="s">
        <v>1177</v>
      </c>
      <c r="D277" s="2" t="s">
        <v>605</v>
      </c>
      <c r="E277" s="2" t="s">
        <v>606</v>
      </c>
      <c r="F277" s="2" t="s">
        <v>55</v>
      </c>
    </row>
    <row r="278" spans="1:6" ht="28.5" x14ac:dyDescent="0.25">
      <c r="A278" s="1" t="s">
        <v>259</v>
      </c>
      <c r="B278" s="2" t="s">
        <v>260</v>
      </c>
      <c r="D278" s="2" t="s">
        <v>8</v>
      </c>
      <c r="E278" s="2" t="s">
        <v>261</v>
      </c>
      <c r="F278" s="2" t="s">
        <v>22</v>
      </c>
    </row>
    <row r="279" spans="1:6" ht="28.5" x14ac:dyDescent="0.25">
      <c r="A279" s="1" t="s">
        <v>259</v>
      </c>
      <c r="B279" s="2" t="s">
        <v>262</v>
      </c>
      <c r="D279" s="2" t="s">
        <v>263</v>
      </c>
      <c r="E279" s="2" t="s">
        <v>264</v>
      </c>
      <c r="F279" s="2" t="s">
        <v>22</v>
      </c>
    </row>
    <row r="280" spans="1:6" ht="28.5" x14ac:dyDescent="0.25">
      <c r="A280" s="1" t="s">
        <v>259</v>
      </c>
      <c r="B280" s="2" t="s">
        <v>265</v>
      </c>
      <c r="D280" s="2" t="s">
        <v>263</v>
      </c>
      <c r="E280" s="2" t="s">
        <v>266</v>
      </c>
      <c r="F280" s="2" t="s">
        <v>22</v>
      </c>
    </row>
    <row r="281" spans="1:6" ht="28.5" x14ac:dyDescent="0.25">
      <c r="A281" s="18" t="str">
        <f ca="1">IFERROR(__xludf.DUMMYFUNCTION("""COMPUTED_VALUE"""),"Νανάκη, Ελένη Σ.")</f>
        <v>Νανάκη, Ελένη Σ.</v>
      </c>
      <c r="B281" s="19" t="str">
        <f ca="1">IFERROR(__xludf.DUMMYFUNCTION("""COMPUTED_VALUE"""),"Ελληνοαγγλικό νομικό γλωσσάρι = English-greek legal glossary / Ελένη Σ. Νανάκη.")</f>
        <v>Ελληνοαγγλικό νομικό γλωσσάρι = English-greek legal glossary / Ελένη Σ. Νανάκη.</v>
      </c>
      <c r="C281" s="20" t="str">
        <f ca="1">IFERROR(__xludf.DUMMYFUNCTION("""COMPUTED_VALUE"""),"")</f>
        <v/>
      </c>
      <c r="D281" s="19" t="str">
        <f ca="1">IFERROR(__xludf.DUMMYFUNCTION("""COMPUTED_VALUE"""),"[χ. τ.] : [χ. ό.], 2016.")</f>
        <v>[χ. τ.] : [χ. ό.], 2016.</v>
      </c>
      <c r="E281" s="20" t="str">
        <f ca="1">IFERROR(__xludf.DUMMYFUNCTION("""COMPUTED_VALUE"""),"34(038)=14=111 ΝανΕ ε 2016")</f>
        <v>34(038)=14=111 ΝανΕ ε 2016</v>
      </c>
      <c r="F281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282" spans="1:6" ht="28.5" x14ac:dyDescent="0.25">
      <c r="A282" s="18" t="str">
        <f ca="1">IFERROR(__xludf.DUMMYFUNCTION("""COMPUTED_VALUE"""),"Νανάκη, Ελένη Σ.")</f>
        <v>Νανάκη, Ελένη Σ.</v>
      </c>
      <c r="B282" s="19" t="str">
        <f ca="1">IFERROR(__xludf.DUMMYFUNCTION("""COMPUTED_VALUE"""),"Ελληνογερμανικό νομικό γλωσσάρι = Deutsch-Griechisches Rechtsglossar / Ελένη Νανάκη.")</f>
        <v>Ελληνογερμανικό νομικό γλωσσάρι = Deutsch-Griechisches Rechtsglossar / Ελένη Νανάκη.</v>
      </c>
      <c r="C282" s="20" t="str">
        <f ca="1">IFERROR(__xludf.DUMMYFUNCTION("""COMPUTED_VALUE"""),"")</f>
        <v/>
      </c>
      <c r="D282" s="19" t="str">
        <f ca="1">IFERROR(__xludf.DUMMYFUNCTION("""COMPUTED_VALUE"""),"[χ.τ.] : [χ.ό.], 2013-")</f>
        <v>[χ.τ.] : [χ.ό.], 2013-</v>
      </c>
      <c r="E282" s="20" t="str">
        <f ca="1">IFERROR(__xludf.DUMMYFUNCTION("""COMPUTED_VALUE"""),"34(038)=14=112.2 ΝανΕ ε 2018")</f>
        <v>34(038)=14=112.2 ΝανΕ ε 2018</v>
      </c>
      <c r="F282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283" spans="1:6" ht="28.5" x14ac:dyDescent="0.25">
      <c r="A283" s="1" t="s">
        <v>839</v>
      </c>
      <c r="B283" s="2" t="s">
        <v>840</v>
      </c>
      <c r="D283" s="2" t="s">
        <v>841</v>
      </c>
      <c r="F283" s="2" t="s">
        <v>738</v>
      </c>
    </row>
    <row r="284" spans="1:6" ht="42.75" x14ac:dyDescent="0.25">
      <c r="A284" s="1" t="s">
        <v>245</v>
      </c>
      <c r="B284" s="2" t="s">
        <v>246</v>
      </c>
      <c r="D284" s="2" t="s">
        <v>247</v>
      </c>
      <c r="E284" s="2" t="s">
        <v>248</v>
      </c>
      <c r="F284" s="2" t="s">
        <v>75</v>
      </c>
    </row>
    <row r="285" spans="1:6" ht="28.5" x14ac:dyDescent="0.25">
      <c r="A285" s="1" t="s">
        <v>94</v>
      </c>
      <c r="B285" s="2" t="s">
        <v>135</v>
      </c>
      <c r="D285" s="2" t="s">
        <v>91</v>
      </c>
      <c r="E285" s="2" t="s">
        <v>93</v>
      </c>
      <c r="F285" s="2" t="s">
        <v>75</v>
      </c>
    </row>
    <row r="286" spans="1:6" ht="28.5" x14ac:dyDescent="0.25">
      <c r="A286" s="1" t="s">
        <v>199</v>
      </c>
      <c r="B286" s="2" t="s">
        <v>200</v>
      </c>
      <c r="D286" s="2" t="s">
        <v>201</v>
      </c>
      <c r="E286" s="2" t="s">
        <v>202</v>
      </c>
      <c r="F286" s="2" t="s">
        <v>75</v>
      </c>
    </row>
    <row r="287" spans="1:6" ht="28.5" x14ac:dyDescent="0.25">
      <c r="A287" s="18" t="s">
        <v>1200</v>
      </c>
      <c r="B287" s="19" t="s">
        <v>1207</v>
      </c>
      <c r="C287" s="20" t="str">
        <f ca="1">IFERROR(__xludf.DUMMYFUNCTION("""COMPUTED_VALUE"""),"")</f>
        <v/>
      </c>
      <c r="D287" s="19" t="str">
        <f ca="1">IFERROR(__xludf.DUMMYFUNCTION("""COMPUTED_VALUE"""),"Αθήνα : Αντ. Ν. Σάκκουλας, 2018.")</f>
        <v>Αθήνα : Αντ. Ν. Σάκκουλας, 2018.</v>
      </c>
      <c r="E287" s="20" t="str">
        <f ca="1">IFERROR(__xludf.DUMMYFUNCTION("""COMPUTED_VALUE"""),"343.811 ΠανΚ σ 2018")</f>
        <v>343.811 ΠανΚ σ 2018</v>
      </c>
      <c r="F287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288" spans="1:6" ht="28.5" x14ac:dyDescent="0.25">
      <c r="A288" s="1" t="s">
        <v>845</v>
      </c>
      <c r="B288" s="2" t="s">
        <v>846</v>
      </c>
      <c r="D288" s="2" t="s">
        <v>847</v>
      </c>
      <c r="F288" s="2" t="s">
        <v>18</v>
      </c>
    </row>
    <row r="289" spans="1:6" ht="42.75" x14ac:dyDescent="0.25">
      <c r="A289" s="1" t="s">
        <v>704</v>
      </c>
      <c r="B289" s="2" t="s">
        <v>705</v>
      </c>
      <c r="C289" s="2" t="s">
        <v>706</v>
      </c>
      <c r="D289" s="2" t="s">
        <v>707</v>
      </c>
      <c r="E289" s="2" t="s">
        <v>708</v>
      </c>
      <c r="F289" s="2" t="s">
        <v>22</v>
      </c>
    </row>
    <row r="290" spans="1:6" ht="42.75" x14ac:dyDescent="0.25">
      <c r="A290" s="1" t="s">
        <v>704</v>
      </c>
      <c r="B290" s="2" t="s">
        <v>705</v>
      </c>
      <c r="C290" s="2" t="s">
        <v>706</v>
      </c>
      <c r="D290" s="2" t="s">
        <v>707</v>
      </c>
      <c r="E290" s="2" t="s">
        <v>708</v>
      </c>
      <c r="F290" s="2" t="s">
        <v>22</v>
      </c>
    </row>
    <row r="291" spans="1:6" ht="42.75" x14ac:dyDescent="0.25">
      <c r="A291" s="1" t="s">
        <v>704</v>
      </c>
      <c r="B291" s="2" t="s">
        <v>709</v>
      </c>
      <c r="D291" s="2" t="s">
        <v>710</v>
      </c>
      <c r="E291" s="2" t="s">
        <v>711</v>
      </c>
      <c r="F291" s="2" t="s">
        <v>22</v>
      </c>
    </row>
    <row r="292" spans="1:6" ht="28.5" x14ac:dyDescent="0.25">
      <c r="A292" s="1" t="s">
        <v>848</v>
      </c>
      <c r="B292" s="2" t="s">
        <v>849</v>
      </c>
      <c r="D292" s="2" t="s">
        <v>850</v>
      </c>
      <c r="F292" s="2" t="s">
        <v>75</v>
      </c>
    </row>
    <row r="293" spans="1:6" x14ac:dyDescent="0.25">
      <c r="A293" s="1" t="s">
        <v>561</v>
      </c>
      <c r="B293" s="2" t="s">
        <v>562</v>
      </c>
      <c r="D293" s="2" t="s">
        <v>8</v>
      </c>
      <c r="E293" s="2" t="s">
        <v>563</v>
      </c>
      <c r="F293" s="2" t="s">
        <v>22</v>
      </c>
    </row>
    <row r="294" spans="1:6" ht="28.5" x14ac:dyDescent="0.25">
      <c r="A294" s="1" t="s">
        <v>851</v>
      </c>
      <c r="B294" s="2" t="s">
        <v>918</v>
      </c>
      <c r="C294" s="2" t="s">
        <v>919</v>
      </c>
      <c r="D294" s="2" t="s">
        <v>852</v>
      </c>
      <c r="F294" s="2" t="s">
        <v>11</v>
      </c>
    </row>
    <row r="295" spans="1:6" ht="28.5" x14ac:dyDescent="0.25">
      <c r="A295" s="1" t="s">
        <v>43</v>
      </c>
      <c r="B295" s="2" t="s">
        <v>133</v>
      </c>
      <c r="D295" s="2" t="s">
        <v>42</v>
      </c>
      <c r="E295" s="2" t="s">
        <v>41</v>
      </c>
      <c r="F295" s="2" t="s">
        <v>11</v>
      </c>
    </row>
    <row r="296" spans="1:6" ht="28.5" x14ac:dyDescent="0.25">
      <c r="A296" s="1" t="s">
        <v>853</v>
      </c>
      <c r="B296" s="2" t="s">
        <v>854</v>
      </c>
      <c r="D296" s="2" t="s">
        <v>855</v>
      </c>
      <c r="F296" s="2" t="s">
        <v>738</v>
      </c>
    </row>
    <row r="297" spans="1:6" ht="28.5" x14ac:dyDescent="0.25">
      <c r="A297" s="1" t="s">
        <v>1105</v>
      </c>
      <c r="B297" s="2" t="s">
        <v>1106</v>
      </c>
      <c r="D297" s="2" t="s">
        <v>699</v>
      </c>
      <c r="E297" s="2" t="s">
        <v>1107</v>
      </c>
      <c r="F297" s="2" t="s">
        <v>55</v>
      </c>
    </row>
    <row r="298" spans="1:6" ht="28.5" x14ac:dyDescent="0.25">
      <c r="A298" s="1" t="s">
        <v>712</v>
      </c>
      <c r="B298" s="2" t="s">
        <v>713</v>
      </c>
      <c r="D298" s="2" t="s">
        <v>714</v>
      </c>
      <c r="E298" s="2" t="s">
        <v>715</v>
      </c>
      <c r="F298" s="2" t="s">
        <v>22</v>
      </c>
    </row>
    <row r="299" spans="1:6" ht="28.5" x14ac:dyDescent="0.25">
      <c r="A299" s="1" t="s">
        <v>274</v>
      </c>
      <c r="B299" s="2" t="s">
        <v>275</v>
      </c>
      <c r="C299" s="2" t="s">
        <v>276</v>
      </c>
      <c r="D299" s="2" t="s">
        <v>277</v>
      </c>
      <c r="E299" s="2" t="s">
        <v>278</v>
      </c>
      <c r="F299" s="2" t="s">
        <v>75</v>
      </c>
    </row>
    <row r="300" spans="1:6" ht="28.5" x14ac:dyDescent="0.25">
      <c r="A300" s="1" t="s">
        <v>856</v>
      </c>
      <c r="B300" s="2" t="s">
        <v>857</v>
      </c>
      <c r="D300" s="2" t="s">
        <v>8</v>
      </c>
      <c r="F300" s="2" t="s">
        <v>75</v>
      </c>
    </row>
    <row r="301" spans="1:6" x14ac:dyDescent="0.25">
      <c r="A301" s="1" t="s">
        <v>858</v>
      </c>
      <c r="B301" s="2" t="s">
        <v>859</v>
      </c>
      <c r="D301" s="2" t="s">
        <v>860</v>
      </c>
      <c r="F301" s="2" t="s">
        <v>22</v>
      </c>
    </row>
    <row r="302" spans="1:6" ht="28.5" x14ac:dyDescent="0.25">
      <c r="A302" s="1" t="s">
        <v>77</v>
      </c>
      <c r="B302" s="2" t="s">
        <v>132</v>
      </c>
      <c r="D302" s="2" t="s">
        <v>76</v>
      </c>
      <c r="E302" s="2" t="s">
        <v>74</v>
      </c>
      <c r="F302" s="2" t="s">
        <v>75</v>
      </c>
    </row>
    <row r="303" spans="1:6" ht="28.5" x14ac:dyDescent="0.25">
      <c r="A303" s="1" t="s">
        <v>861</v>
      </c>
      <c r="B303" s="2" t="s">
        <v>862</v>
      </c>
      <c r="D303" s="2" t="s">
        <v>768</v>
      </c>
      <c r="F303" s="2" t="s">
        <v>11</v>
      </c>
    </row>
    <row r="304" spans="1:6" ht="28.5" x14ac:dyDescent="0.25">
      <c r="A304" s="1" t="s">
        <v>863</v>
      </c>
      <c r="B304" s="2" t="s">
        <v>864</v>
      </c>
      <c r="D304" s="2" t="s">
        <v>774</v>
      </c>
      <c r="F304" s="2" t="s">
        <v>55</v>
      </c>
    </row>
    <row r="305" spans="1:6" ht="28.5" x14ac:dyDescent="0.25">
      <c r="A305" s="1" t="s">
        <v>564</v>
      </c>
      <c r="B305" s="2" t="s">
        <v>565</v>
      </c>
      <c r="D305" s="2" t="s">
        <v>566</v>
      </c>
      <c r="E305" s="2" t="s">
        <v>567</v>
      </c>
      <c r="F305" s="2" t="s">
        <v>22</v>
      </c>
    </row>
    <row r="306" spans="1:6" ht="28.5" x14ac:dyDescent="0.25">
      <c r="A306" s="1" t="s">
        <v>1108</v>
      </c>
      <c r="B306" s="2" t="s">
        <v>1109</v>
      </c>
      <c r="D306" s="2" t="s">
        <v>8</v>
      </c>
      <c r="E306" s="2" t="s">
        <v>1110</v>
      </c>
      <c r="F306" s="2" t="s">
        <v>22</v>
      </c>
    </row>
    <row r="307" spans="1:6" x14ac:dyDescent="0.25">
      <c r="A307" s="1" t="s">
        <v>1111</v>
      </c>
      <c r="B307" s="2" t="s">
        <v>1159</v>
      </c>
      <c r="C307" s="2" t="s">
        <v>276</v>
      </c>
      <c r="D307" s="2" t="s">
        <v>1112</v>
      </c>
      <c r="E307" s="2" t="s">
        <v>1113</v>
      </c>
      <c r="F307" s="2" t="s">
        <v>22</v>
      </c>
    </row>
    <row r="308" spans="1:6" ht="28.5" x14ac:dyDescent="0.25">
      <c r="A308" s="1" t="s">
        <v>1114</v>
      </c>
      <c r="B308" s="2" t="s">
        <v>1115</v>
      </c>
      <c r="D308" s="2" t="s">
        <v>8</v>
      </c>
      <c r="E308" s="2" t="s">
        <v>1116</v>
      </c>
      <c r="F308" s="2" t="s">
        <v>22</v>
      </c>
    </row>
    <row r="309" spans="1:6" ht="42.75" x14ac:dyDescent="0.25">
      <c r="A309" s="1" t="s">
        <v>1117</v>
      </c>
      <c r="B309" s="2" t="s">
        <v>1118</v>
      </c>
      <c r="D309" s="2" t="s">
        <v>8</v>
      </c>
      <c r="E309" s="2" t="s">
        <v>1119</v>
      </c>
      <c r="F309" s="2" t="s">
        <v>22</v>
      </c>
    </row>
    <row r="310" spans="1:6" ht="28.5" x14ac:dyDescent="0.25">
      <c r="A310" s="1" t="s">
        <v>92</v>
      </c>
      <c r="B310" s="2" t="s">
        <v>131</v>
      </c>
      <c r="D310" s="2" t="s">
        <v>91</v>
      </c>
      <c r="E310" s="2" t="s">
        <v>90</v>
      </c>
      <c r="F310" s="2" t="s">
        <v>11</v>
      </c>
    </row>
    <row r="311" spans="1:6" ht="28.5" x14ac:dyDescent="0.25">
      <c r="A311" s="18" t="s">
        <v>1213</v>
      </c>
      <c r="B311" s="19" t="s">
        <v>1214</v>
      </c>
      <c r="C311" s="20" t="str">
        <f ca="1">IFERROR(__xludf.DUMMYFUNCTION("""COMPUTED_VALUE"""),"")</f>
        <v/>
      </c>
      <c r="D311" s="19" t="str">
        <f ca="1">IFERROR(__xludf.DUMMYFUNCTION("""COMPUTED_VALUE"""),"Αθήνα : Νομική Βιβλιοθήκη, c2017.")</f>
        <v>Αθήνα : Νομική Βιβλιοθήκη, c2017.</v>
      </c>
      <c r="E311" s="20" t="str">
        <f ca="1">IFERROR(__xludf.DUMMYFUNCTION("""COMPUTED_VALUE"""),"34(082.2) ΦαρΙ δ 2017")</f>
        <v>34(082.2) ΦαρΙ δ 2017</v>
      </c>
      <c r="F311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312" spans="1:6" ht="28.5" x14ac:dyDescent="0.25">
      <c r="A312" s="1" t="s">
        <v>101</v>
      </c>
      <c r="B312" s="2" t="s">
        <v>130</v>
      </c>
      <c r="D312" s="2" t="s">
        <v>100</v>
      </c>
      <c r="E312" s="2" t="s">
        <v>99</v>
      </c>
      <c r="F312" s="2" t="s">
        <v>75</v>
      </c>
    </row>
    <row r="313" spans="1:6" ht="28.5" x14ac:dyDescent="0.25">
      <c r="A313" s="1" t="s">
        <v>865</v>
      </c>
      <c r="B313" s="2" t="s">
        <v>866</v>
      </c>
      <c r="D313" s="2" t="s">
        <v>867</v>
      </c>
      <c r="F313" s="2" t="s">
        <v>75</v>
      </c>
    </row>
    <row r="314" spans="1:6" ht="28.5" x14ac:dyDescent="0.25">
      <c r="A314" s="1" t="s">
        <v>868</v>
      </c>
      <c r="B314" s="2" t="s">
        <v>869</v>
      </c>
      <c r="D314" s="2" t="s">
        <v>774</v>
      </c>
      <c r="F314" s="2" t="s">
        <v>55</v>
      </c>
    </row>
    <row r="315" spans="1:6" ht="28.5" x14ac:dyDescent="0.25">
      <c r="A315" s="1" t="s">
        <v>112</v>
      </c>
      <c r="B315" s="2" t="s">
        <v>129</v>
      </c>
      <c r="C315" s="2" t="s">
        <v>110</v>
      </c>
      <c r="D315" s="2" t="s">
        <v>111</v>
      </c>
      <c r="E315" s="2" t="s">
        <v>109</v>
      </c>
      <c r="F315" s="2" t="s">
        <v>75</v>
      </c>
    </row>
    <row r="316" spans="1:6" ht="28.5" x14ac:dyDescent="0.25">
      <c r="A316" s="1" t="s">
        <v>870</v>
      </c>
      <c r="B316" s="2" t="s">
        <v>871</v>
      </c>
      <c r="D316" s="2" t="s">
        <v>774</v>
      </c>
      <c r="F316" s="2" t="s">
        <v>55</v>
      </c>
    </row>
    <row r="317" spans="1:6" ht="42.75" x14ac:dyDescent="0.25">
      <c r="A317" s="18" t="str">
        <f ca="1">IFERROR(__xludf.DUMMYFUNCTION("""COMPUTED_VALUE"""),"Σκανδάμης, Μαρίνος Μ.")</f>
        <v>Σκανδάμης, Μαρίνος Μ.</v>
      </c>
      <c r="B317" s="19" t="str">
        <f ca="1">IFERROR(__xludf.DUMMYFUNCTION("""COMPUTED_VALUE"""),"O θεσμός της απόλυσης υπό όρο: σωφρονιστική  και εγκληματολογική προσέγγιση, νομοθετική εξέλιξη, διεθνείς διαστάσεις, διαγωγή κατ΄άρθ. 106 ΠΚ, υπηρεσίας δοκιμασίας / Μαρίνος Μιχ. Σκανδάμης ; προλ. Στέργιος Αλεξιάδης.")</f>
        <v>O θεσμός της απόλυσης υπό όρο: σωφρονιστική  και εγκληματολογική προσέγγιση, νομοθετική εξέλιξη, διεθνείς διαστάσεις, διαγωγή κατ΄άρθ. 106 ΠΚ, υπηρεσίας δοκιμασίας / Μαρίνος Μιχ. Σκανδάμης ; προλ. Στέργιος Αλεξιάδης.</v>
      </c>
      <c r="C317" s="20" t="str">
        <f ca="1">IFERROR(__xludf.DUMMYFUNCTION("""COMPUTED_VALUE"""),"")</f>
        <v/>
      </c>
      <c r="D317" s="19" t="str">
        <f ca="1">IFERROR(__xludf.DUMMYFUNCTION("""COMPUTED_VALUE"""),"Αθήνα : Νομική Βιβλιοθήκη, c2016.")</f>
        <v>Αθήνα : Νομική Βιβλιοθήκη, c2016.</v>
      </c>
      <c r="E317" s="20" t="str">
        <f ca="1">IFERROR(__xludf.DUMMYFUNCTION("""COMPUTED_VALUE"""),"343.843 ΣκαΜ θ 2016")</f>
        <v>343.843 ΣκαΜ θ 2016</v>
      </c>
      <c r="F317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318" spans="1:6" ht="28.5" x14ac:dyDescent="0.25">
      <c r="A318" s="1" t="s">
        <v>716</v>
      </c>
      <c r="B318" s="2" t="s">
        <v>717</v>
      </c>
      <c r="C318" s="2" t="s">
        <v>276</v>
      </c>
      <c r="D318" s="2" t="s">
        <v>100</v>
      </c>
      <c r="E318" s="2" t="s">
        <v>718</v>
      </c>
      <c r="F318" s="2" t="s">
        <v>75</v>
      </c>
    </row>
    <row r="319" spans="1:6" ht="28.5" x14ac:dyDescent="0.25">
      <c r="A319" s="1" t="s">
        <v>1120</v>
      </c>
      <c r="B319" s="2" t="s">
        <v>1121</v>
      </c>
      <c r="D319" s="2" t="s">
        <v>1122</v>
      </c>
      <c r="E319" s="2" t="s">
        <v>1123</v>
      </c>
      <c r="F319" s="2" t="s">
        <v>634</v>
      </c>
    </row>
    <row r="320" spans="1:6" ht="28.5" x14ac:dyDescent="0.25">
      <c r="A320" s="1" t="s">
        <v>872</v>
      </c>
      <c r="B320" s="2" t="s">
        <v>920</v>
      </c>
      <c r="C320" s="2" t="s">
        <v>921</v>
      </c>
      <c r="D320" s="2" t="s">
        <v>873</v>
      </c>
      <c r="F320" s="2" t="s">
        <v>22</v>
      </c>
    </row>
    <row r="321" spans="1:6" ht="28.5" x14ac:dyDescent="0.25">
      <c r="A321" s="1" t="s">
        <v>874</v>
      </c>
      <c r="B321" s="2" t="s">
        <v>922</v>
      </c>
      <c r="C321" s="2" t="s">
        <v>923</v>
      </c>
      <c r="D321" s="2" t="s">
        <v>8</v>
      </c>
      <c r="F321" s="2" t="s">
        <v>22</v>
      </c>
    </row>
    <row r="322" spans="1:6" x14ac:dyDescent="0.25">
      <c r="A322" s="1" t="s">
        <v>719</v>
      </c>
      <c r="B322" s="2" t="s">
        <v>720</v>
      </c>
      <c r="D322" s="2" t="s">
        <v>683</v>
      </c>
      <c r="E322" s="2" t="s">
        <v>721</v>
      </c>
      <c r="F322" s="2" t="s">
        <v>22</v>
      </c>
    </row>
    <row r="323" spans="1:6" ht="28.5" x14ac:dyDescent="0.25">
      <c r="A323" s="1" t="s">
        <v>875</v>
      </c>
      <c r="B323" s="2" t="s">
        <v>876</v>
      </c>
      <c r="D323" s="2" t="s">
        <v>877</v>
      </c>
      <c r="F323" s="2" t="s">
        <v>75</v>
      </c>
    </row>
    <row r="324" spans="1:6" ht="28.5" x14ac:dyDescent="0.25">
      <c r="A324" s="1" t="s">
        <v>878</v>
      </c>
      <c r="B324" s="2" t="s">
        <v>879</v>
      </c>
      <c r="D324" s="2" t="s">
        <v>880</v>
      </c>
      <c r="F324" s="2" t="s">
        <v>738</v>
      </c>
    </row>
    <row r="325" spans="1:6" ht="28.5" x14ac:dyDescent="0.25">
      <c r="A325" s="1" t="s">
        <v>89</v>
      </c>
      <c r="B325" s="2" t="s">
        <v>128</v>
      </c>
      <c r="D325" s="2" t="s">
        <v>88</v>
      </c>
      <c r="E325" s="2" t="s">
        <v>87</v>
      </c>
      <c r="F325" s="2" t="s">
        <v>11</v>
      </c>
    </row>
    <row r="326" spans="1:6" ht="28.5" x14ac:dyDescent="0.25">
      <c r="A326" s="1" t="s">
        <v>1124</v>
      </c>
      <c r="B326" s="2" t="s">
        <v>1125</v>
      </c>
      <c r="D326" s="2" t="s">
        <v>699</v>
      </c>
      <c r="E326" s="2" t="s">
        <v>1126</v>
      </c>
      <c r="F326" s="2" t="s">
        <v>55</v>
      </c>
    </row>
    <row r="327" spans="1:6" ht="28.5" x14ac:dyDescent="0.25">
      <c r="A327" s="1" t="s">
        <v>881</v>
      </c>
      <c r="B327" s="2" t="s">
        <v>862</v>
      </c>
      <c r="C327" s="2" t="s">
        <v>110</v>
      </c>
      <c r="D327" s="2" t="s">
        <v>882</v>
      </c>
      <c r="F327" s="2" t="s">
        <v>11</v>
      </c>
    </row>
    <row r="328" spans="1:6" ht="28.5" x14ac:dyDescent="0.25">
      <c r="A328" s="1" t="s">
        <v>881</v>
      </c>
      <c r="B328" s="2" t="s">
        <v>862</v>
      </c>
      <c r="C328" s="2" t="s">
        <v>110</v>
      </c>
      <c r="D328" s="2" t="s">
        <v>1112</v>
      </c>
      <c r="E328" s="2" t="s">
        <v>1127</v>
      </c>
      <c r="F328" s="2" t="s">
        <v>11</v>
      </c>
    </row>
    <row r="329" spans="1:6" ht="28.5" x14ac:dyDescent="0.25">
      <c r="A329" s="1" t="s">
        <v>1128</v>
      </c>
      <c r="B329" s="2" t="s">
        <v>1129</v>
      </c>
      <c r="D329" s="2" t="s">
        <v>1130</v>
      </c>
      <c r="E329" s="2" t="s">
        <v>1131</v>
      </c>
      <c r="F329" s="2" t="s">
        <v>22</v>
      </c>
    </row>
    <row r="330" spans="1:6" ht="28.5" x14ac:dyDescent="0.25">
      <c r="A330" s="1" t="s">
        <v>568</v>
      </c>
      <c r="B330" s="2" t="s">
        <v>569</v>
      </c>
      <c r="D330" s="2" t="s">
        <v>570</v>
      </c>
      <c r="E330" s="2" t="s">
        <v>571</v>
      </c>
      <c r="F330" s="2" t="s">
        <v>11</v>
      </c>
    </row>
    <row r="331" spans="1:6" ht="28.5" x14ac:dyDescent="0.25">
      <c r="A331" s="1" t="s">
        <v>1132</v>
      </c>
      <c r="B331" s="2" t="s">
        <v>1133</v>
      </c>
      <c r="D331" s="2" t="s">
        <v>1134</v>
      </c>
      <c r="E331" s="2" t="s">
        <v>1135</v>
      </c>
      <c r="F331" s="2" t="s">
        <v>22</v>
      </c>
    </row>
    <row r="332" spans="1:6" ht="28.5" x14ac:dyDescent="0.25">
      <c r="A332" s="1" t="s">
        <v>572</v>
      </c>
      <c r="B332" s="2" t="s">
        <v>573</v>
      </c>
      <c r="D332" s="2" t="s">
        <v>574</v>
      </c>
      <c r="E332" s="2" t="s">
        <v>575</v>
      </c>
      <c r="F332" s="2" t="s">
        <v>18</v>
      </c>
    </row>
    <row r="333" spans="1:6" ht="28.5" x14ac:dyDescent="0.25">
      <c r="A333" s="1" t="s">
        <v>883</v>
      </c>
      <c r="B333" s="2" t="s">
        <v>884</v>
      </c>
      <c r="D333" s="2" t="s">
        <v>885</v>
      </c>
      <c r="F333" s="2" t="s">
        <v>18</v>
      </c>
    </row>
    <row r="334" spans="1:6" ht="28.5" x14ac:dyDescent="0.25">
      <c r="A334" s="1" t="s">
        <v>886</v>
      </c>
      <c r="B334" s="2" t="s">
        <v>776</v>
      </c>
      <c r="D334" s="2" t="s">
        <v>887</v>
      </c>
      <c r="F334" s="2" t="s">
        <v>75</v>
      </c>
    </row>
    <row r="335" spans="1:6" ht="57" x14ac:dyDescent="0.25">
      <c r="A335" s="1" t="s">
        <v>267</v>
      </c>
      <c r="B335" s="2" t="s">
        <v>268</v>
      </c>
      <c r="D335" s="2" t="s">
        <v>269</v>
      </c>
      <c r="E335" s="2" t="s">
        <v>270</v>
      </c>
      <c r="F335" s="2" t="s">
        <v>11</v>
      </c>
    </row>
    <row r="336" spans="1:6" ht="28.5" x14ac:dyDescent="0.25">
      <c r="A336" s="1" t="s">
        <v>888</v>
      </c>
      <c r="B336" s="2" t="s">
        <v>924</v>
      </c>
      <c r="C336" s="2" t="s">
        <v>434</v>
      </c>
      <c r="D336" s="2" t="s">
        <v>84</v>
      </c>
      <c r="F336" s="2" t="s">
        <v>738</v>
      </c>
    </row>
    <row r="337" spans="1:6" ht="71.25" x14ac:dyDescent="0.25">
      <c r="A337" s="1" t="s">
        <v>1136</v>
      </c>
      <c r="B337" s="2" t="s">
        <v>1160</v>
      </c>
      <c r="C337" s="2" t="s">
        <v>1161</v>
      </c>
      <c r="D337" s="2" t="s">
        <v>263</v>
      </c>
      <c r="E337" s="2" t="s">
        <v>1137</v>
      </c>
      <c r="F337" s="2" t="s">
        <v>22</v>
      </c>
    </row>
    <row r="338" spans="1:6" ht="28.5" x14ac:dyDescent="0.25">
      <c r="A338" s="1" t="s">
        <v>722</v>
      </c>
      <c r="B338" s="2" t="s">
        <v>723</v>
      </c>
      <c r="D338" s="2" t="s">
        <v>724</v>
      </c>
      <c r="E338" s="2" t="s">
        <v>725</v>
      </c>
      <c r="F338" s="2" t="s">
        <v>11</v>
      </c>
    </row>
    <row r="339" spans="1:6" ht="28.5" x14ac:dyDescent="0.25">
      <c r="A339" s="1" t="s">
        <v>1138</v>
      </c>
      <c r="B339" s="2" t="s">
        <v>1139</v>
      </c>
      <c r="D339" s="2" t="s">
        <v>1140</v>
      </c>
      <c r="E339" s="2" t="s">
        <v>1141</v>
      </c>
      <c r="F339" s="2" t="s">
        <v>11</v>
      </c>
    </row>
    <row r="340" spans="1:6" ht="28.5" x14ac:dyDescent="0.25">
      <c r="A340" s="1" t="s">
        <v>16</v>
      </c>
      <c r="B340" s="2" t="s">
        <v>127</v>
      </c>
      <c r="D340" s="2" t="s">
        <v>15</v>
      </c>
      <c r="E340" s="2" t="s">
        <v>14</v>
      </c>
      <c r="F340" s="2" t="s">
        <v>11</v>
      </c>
    </row>
    <row r="341" spans="1:6" ht="28.5" x14ac:dyDescent="0.25">
      <c r="A341" s="1" t="s">
        <v>889</v>
      </c>
      <c r="B341" s="2" t="s">
        <v>925</v>
      </c>
      <c r="C341" s="2" t="s">
        <v>276</v>
      </c>
      <c r="D341" s="2" t="s">
        <v>890</v>
      </c>
      <c r="F341" s="2" t="s">
        <v>738</v>
      </c>
    </row>
    <row r="342" spans="1:6" ht="28.5" x14ac:dyDescent="0.25">
      <c r="A342" s="1" t="s">
        <v>891</v>
      </c>
      <c r="B342" s="2" t="s">
        <v>926</v>
      </c>
      <c r="C342" s="2" t="s">
        <v>908</v>
      </c>
      <c r="D342" s="2" t="s">
        <v>784</v>
      </c>
      <c r="F342" s="2" t="s">
        <v>55</v>
      </c>
    </row>
    <row r="343" spans="1:6" ht="28.5" x14ac:dyDescent="0.25">
      <c r="A343" s="18" t="str">
        <f ca="1">IFERROR(__xludf.DUMMYFUNCTION("""COMPUTED_VALUE"""),"Χριστοδούλου, Κωνσταντίνος Ν.")</f>
        <v>Χριστοδούλου, Κωνσταντίνος Ν.</v>
      </c>
      <c r="B343" s="19" t="str">
        <f ca="1">IFERROR(__xludf.DUMMYFUNCTION("""COMPUTED_VALUE"""),"Δίκαιο πνευματικής ιδιοκτησίας / Κωνσταντίνος Χριστοδούλου ; πρόλογος Λάμπρος Κοτσίρης.")</f>
        <v>Δίκαιο πνευματικής ιδιοκτησίας / Κωνσταντίνος Χριστοδούλου ; πρόλογος Λάμπρος Κοτσίρης.</v>
      </c>
      <c r="C343" s="20" t="str">
        <f ca="1">IFERROR(__xludf.DUMMYFUNCTION("""COMPUTED_VALUE"""),"")</f>
        <v/>
      </c>
      <c r="D343" s="19" t="str">
        <f ca="1">IFERROR(__xludf.DUMMYFUNCTION("""COMPUTED_VALUE"""),"Αθήνα : Νομική Βιβλιοθήκη, 2018.")</f>
        <v>Αθήνα : Νομική Βιβλιοθήκη, 2018.</v>
      </c>
      <c r="E343" s="20" t="str">
        <f ca="1">IFERROR(__xludf.DUMMYFUNCTION("""COMPUTED_VALUE"""),"347.78 ΧριΚ δ 2018")</f>
        <v>347.78 ΧριΚ δ 2018</v>
      </c>
      <c r="F343" s="21" t="str">
        <f ca="1">IFERROR(__xludf.DUMMYFUNCTION("""COMPUTED_VALUE"""),"Αίθουσα Αστικού και Αστικού Δικονομικού Δικαίου")</f>
        <v>Αίθουσα Αστικού και Αστικού Δικονομικού Δικαίου</v>
      </c>
    </row>
    <row r="344" spans="1:6" ht="28.5" x14ac:dyDescent="0.25">
      <c r="A344" s="1" t="s">
        <v>726</v>
      </c>
      <c r="B344" s="2" t="s">
        <v>727</v>
      </c>
      <c r="D344" s="2" t="s">
        <v>100</v>
      </c>
      <c r="E344" s="2" t="s">
        <v>728</v>
      </c>
      <c r="F344" s="2" t="s">
        <v>75</v>
      </c>
    </row>
    <row r="345" spans="1:6" ht="28.5" x14ac:dyDescent="0.25">
      <c r="A345" s="1" t="s">
        <v>1142</v>
      </c>
      <c r="B345" s="2" t="s">
        <v>1162</v>
      </c>
      <c r="C345" s="2" t="s">
        <v>1163</v>
      </c>
      <c r="D345" s="2" t="s">
        <v>8</v>
      </c>
      <c r="E345" s="2" t="s">
        <v>1143</v>
      </c>
      <c r="F345" s="2" t="s">
        <v>22</v>
      </c>
    </row>
    <row r="346" spans="1:6" ht="28.5" x14ac:dyDescent="0.25">
      <c r="A346" s="18" t="s">
        <v>1202</v>
      </c>
      <c r="B346" s="19" t="s">
        <v>1201</v>
      </c>
      <c r="C346" s="20" t="str">
        <f ca="1">IFERROR(__xludf.DUMMYFUNCTION("""COMPUTED_VALUE"""),"")</f>
        <v/>
      </c>
      <c r="D346" s="19" t="str">
        <f ca="1">IFERROR(__xludf.DUMMYFUNCTION("""COMPUTED_VALUE"""),"Tübingen : Mohr Siebick, 2018.")</f>
        <v>Tübingen : Mohr Siebick, 2018.</v>
      </c>
      <c r="E346" s="20" t="str">
        <f ca="1">IFERROR(__xludf.DUMMYFUNCTION("""COMPUTED_VALUE"""),"347.7(4-672EU)(063) EPW2016 e 2018")</f>
        <v>347.7(4-672EU)(063) EPW2016 e 2018</v>
      </c>
      <c r="F346" s="21" t="str">
        <f ca="1">IFERROR(__xludf.DUMMYFUNCTION("""COMPUTED_VALUE"""),"Αίθουσα Διεθνούς δικαίου και Εμπορικού δικαίου")</f>
        <v>Αίθουσα Διεθνούς δικαίου και Εμπορικού δικαίου</v>
      </c>
    </row>
    <row r="347" spans="1:6" ht="28.5" x14ac:dyDescent="0.25">
      <c r="A347" s="1" t="s">
        <v>892</v>
      </c>
      <c r="B347" s="2" t="s">
        <v>893</v>
      </c>
      <c r="D347" s="2" t="s">
        <v>784</v>
      </c>
      <c r="F347" s="2" t="s">
        <v>55</v>
      </c>
    </row>
    <row r="348" spans="1:6" ht="42.75" x14ac:dyDescent="0.25">
      <c r="A348" s="1" t="s">
        <v>894</v>
      </c>
      <c r="B348" s="2" t="s">
        <v>895</v>
      </c>
      <c r="D348" s="2" t="s">
        <v>882</v>
      </c>
      <c r="F348" s="2" t="s">
        <v>55</v>
      </c>
    </row>
    <row r="349" spans="1:6" ht="32.25" customHeight="1" x14ac:dyDescent="0.25">
      <c r="A349" s="18" t="str">
        <f ca="1">IFERROR(__xludf.DUMMYFUNCTION("""COMPUTED_VALUE"""),"")</f>
        <v/>
      </c>
      <c r="B349" s="19" t="str">
        <f ca="1">IFERROR(__xludf.DUMMYFUNCTION("""COMPUTED_VALUE"""),"The SAGE handbook of qualitative research /  edited by Norman K. Denzin, Yvonna S. Lincoln.")</f>
        <v>The SAGE handbook of qualitative research /  edited by Norman K. Denzin, Yvonna S. Lincoln.</v>
      </c>
      <c r="C349" s="20" t="str">
        <f ca="1">IFERROR(__xludf.DUMMYFUNCTION("""COMPUTED_VALUE"""),"5th ed.")</f>
        <v>5th ed.</v>
      </c>
      <c r="D349" s="19" t="str">
        <f ca="1">IFERROR(__xludf.DUMMYFUNCTION("""COMPUTED_VALUE"""),"Thousand Oaks, CA :  Sage,  [2017]")</f>
        <v>Thousand Oaks, CA :  Sage,  [2017]</v>
      </c>
      <c r="E349" s="20" t="str">
        <f ca="1">IFERROR(__xludf.DUMMYFUNCTION("""COMPUTED_VALUE"""),"343.9.018 DenN s 2018")</f>
        <v>343.9.018 DenN s 2018</v>
      </c>
      <c r="F349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350" spans="1:6" ht="72.75" customHeight="1" x14ac:dyDescent="0.25">
      <c r="A350" s="18" t="str">
        <f ca="1">IFERROR(__xludf.DUMMYFUNCTION("""COMPUTED_VALUE"""),"")</f>
        <v/>
      </c>
      <c r="B350" s="19" t="s">
        <v>1215</v>
      </c>
      <c r="C350" s="20" t="str">
        <f ca="1">IFERROR(__xludf.DUMMYFUNCTION("""COMPUTED_VALUE"""),"")</f>
        <v/>
      </c>
      <c r="D350" s="19" t="str">
        <f ca="1">IFERROR(__xludf.DUMMYFUNCTION("""COMPUTED_VALUE"""),"München : Verlag C.H. Beck, 2016.")</f>
        <v>München : Verlag C.H. Beck, 2016.</v>
      </c>
      <c r="E350" s="20" t="str">
        <f ca="1">IFERROR(__xludf.DUMMYFUNCTION("""COMPUTED_VALUE"""),"349.2(430) FauF d 2016")</f>
        <v>349.2(430) FauF d 2016</v>
      </c>
      <c r="F350" s="21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351" spans="1:6" ht="28.5" x14ac:dyDescent="0.25">
      <c r="B351" s="2" t="s">
        <v>581</v>
      </c>
      <c r="D351" s="2" t="s">
        <v>582</v>
      </c>
      <c r="E351" s="2" t="s">
        <v>583</v>
      </c>
      <c r="F351" s="2" t="s">
        <v>414</v>
      </c>
    </row>
    <row r="352" spans="1:6" ht="28.5" x14ac:dyDescent="0.25">
      <c r="B352" s="2" t="s">
        <v>588</v>
      </c>
      <c r="D352" s="2" t="s">
        <v>589</v>
      </c>
      <c r="E352" s="2" t="s">
        <v>590</v>
      </c>
      <c r="F352" s="2" t="s">
        <v>414</v>
      </c>
    </row>
    <row r="353" spans="1:6" ht="28.5" x14ac:dyDescent="0.25">
      <c r="B353" s="2" t="s">
        <v>592</v>
      </c>
      <c r="C353" s="2" t="s">
        <v>593</v>
      </c>
      <c r="D353" s="2" t="s">
        <v>594</v>
      </c>
      <c r="E353" s="2" t="s">
        <v>595</v>
      </c>
      <c r="F353" s="2" t="s">
        <v>414</v>
      </c>
    </row>
    <row r="354" spans="1:6" ht="28.5" x14ac:dyDescent="0.25">
      <c r="B354" s="2" t="s">
        <v>596</v>
      </c>
      <c r="D354" s="2" t="s">
        <v>597</v>
      </c>
      <c r="E354" s="2" t="s">
        <v>598</v>
      </c>
      <c r="F354" s="2" t="s">
        <v>414</v>
      </c>
    </row>
    <row r="355" spans="1:6" ht="28.5" x14ac:dyDescent="0.25">
      <c r="B355" s="2" t="s">
        <v>602</v>
      </c>
      <c r="D355" s="2" t="s">
        <v>603</v>
      </c>
      <c r="E355" s="2" t="s">
        <v>604</v>
      </c>
      <c r="F355" s="2" t="s">
        <v>414</v>
      </c>
    </row>
    <row r="356" spans="1:6" ht="28.5" x14ac:dyDescent="0.25">
      <c r="B356" s="2" t="s">
        <v>618</v>
      </c>
      <c r="D356" s="2" t="s">
        <v>619</v>
      </c>
      <c r="E356" s="2" t="s">
        <v>620</v>
      </c>
      <c r="F356" s="2" t="s">
        <v>414</v>
      </c>
    </row>
    <row r="357" spans="1:6" ht="28.5" x14ac:dyDescent="0.25">
      <c r="B357" s="2" t="s">
        <v>623</v>
      </c>
      <c r="D357" s="2" t="s">
        <v>624</v>
      </c>
      <c r="E357" s="2" t="s">
        <v>625</v>
      </c>
      <c r="F357" s="2" t="s">
        <v>414</v>
      </c>
    </row>
    <row r="358" spans="1:6" ht="28.5" x14ac:dyDescent="0.25">
      <c r="B358" s="2" t="s">
        <v>578</v>
      </c>
      <c r="D358" s="2" t="s">
        <v>579</v>
      </c>
      <c r="E358" s="2" t="s">
        <v>580</v>
      </c>
      <c r="F358" s="2" t="s">
        <v>55</v>
      </c>
    </row>
    <row r="359" spans="1:6" ht="42.75" x14ac:dyDescent="0.25">
      <c r="B359" s="2" t="s">
        <v>584</v>
      </c>
      <c r="C359" s="2" t="s">
        <v>585</v>
      </c>
      <c r="D359" s="2" t="s">
        <v>586</v>
      </c>
      <c r="E359" s="2" t="s">
        <v>587</v>
      </c>
      <c r="F359" s="2" t="s">
        <v>55</v>
      </c>
    </row>
    <row r="360" spans="1:6" ht="28.5" x14ac:dyDescent="0.25">
      <c r="B360" s="2" t="s">
        <v>599</v>
      </c>
      <c r="D360" s="2" t="s">
        <v>600</v>
      </c>
      <c r="E360" s="2" t="s">
        <v>601</v>
      </c>
      <c r="F360" s="2" t="s">
        <v>55</v>
      </c>
    </row>
    <row r="361" spans="1:6" ht="28.5" x14ac:dyDescent="0.25">
      <c r="B361" s="2" t="s">
        <v>616</v>
      </c>
      <c r="D361" s="2" t="s">
        <v>241</v>
      </c>
      <c r="E361" s="2" t="s">
        <v>617</v>
      </c>
      <c r="F361" s="2" t="s">
        <v>55</v>
      </c>
    </row>
    <row r="362" spans="1:6" ht="28.5" x14ac:dyDescent="0.25">
      <c r="B362" s="2" t="s">
        <v>607</v>
      </c>
      <c r="D362" s="2" t="s">
        <v>608</v>
      </c>
      <c r="E362" s="2" t="s">
        <v>609</v>
      </c>
      <c r="F362" s="2" t="s">
        <v>610</v>
      </c>
    </row>
    <row r="363" spans="1:6" ht="24.75" customHeight="1" x14ac:dyDescent="0.25">
      <c r="A363" s="18"/>
      <c r="B363" s="19" t="s">
        <v>1218</v>
      </c>
      <c r="C363" s="20" t="str">
        <f ca="1">IFERROR(__xludf.DUMMYFUNCTION("""COMPUTED_VALUE"""),"")</f>
        <v/>
      </c>
      <c r="D363" s="19" t="str">
        <f ca="1">IFERROR(__xludf.DUMMYFUNCTION("""COMPUTED_VALUE"""),"Αθήνα ; Θεσαλονίκη : Σάκκουλας 2018.")</f>
        <v>Αθήνα ; Θεσαλονίκη : Σάκκουλας 2018.</v>
      </c>
      <c r="E363" s="20" t="str">
        <f ca="1">IFERROR(__xludf.DUMMYFUNCTION("""COMPUTED_VALUE"""),"34(082.2) ΚονΙ α 2018")</f>
        <v>34(082.2) ΚονΙ α 2018</v>
      </c>
      <c r="F363" s="21" t="str">
        <f ca="1">IFERROR(__xludf.DUMMYFUNCTION("""COMPUTED_VALUE"""),"Αίθουσα Τιμητικών Τόμων")</f>
        <v>Αίθουσα Τιμητικών Τόμων</v>
      </c>
    </row>
    <row r="364" spans="1:6" ht="12" customHeight="1" x14ac:dyDescent="0.25">
      <c r="A364" s="18"/>
      <c r="B364" s="19"/>
      <c r="C364" s="20"/>
      <c r="D364" s="19"/>
      <c r="E364" s="20"/>
      <c r="F364" s="21"/>
    </row>
    <row r="365" spans="1:6" s="10" customFormat="1" x14ac:dyDescent="0.25">
      <c r="A365" s="9"/>
    </row>
    <row r="366" spans="1:6" s="11" customFormat="1" ht="18" x14ac:dyDescent="0.25">
      <c r="A366" s="17" t="s">
        <v>1198</v>
      </c>
    </row>
    <row r="367" spans="1:6" ht="73.5" customHeight="1" x14ac:dyDescent="0.25">
      <c r="A367" s="16" t="str">
        <f ca="1">IFERROR(__xludf.DUMMYFUNCTION("""COMPUTED_VALUE"""),"International Conference on Alternative, Informal, and Transitional Types of Criminal Justice and the Legitimacy of New Sanction Models in the Global Risk Society (2018 : London)")</f>
        <v>International Conference on Alternative, Informal, and Transitional Types of Criminal Justice and the Legitimacy of New Sanction Models in the Global Risk Society (2018 : London)</v>
      </c>
      <c r="B367" s="13" t="str">
        <f ca="1">IFERROR(__xludf.DUMMYFUNCTION("""COMPUTED_VALUE"""),"Alternative systems of crime control : national, transnational, and international dimensions / edited by Ulrich Sieber ... [et al.].")</f>
        <v>Alternative systems of crime control : national, transnational, and international dimensions / edited by Ulrich Sieber ... [et al.].</v>
      </c>
      <c r="C367" s="12" t="str">
        <f ca="1">IFERROR(__xludf.DUMMYFUNCTION("""COMPUTED_VALUE"""),"")</f>
        <v/>
      </c>
      <c r="D367" s="13" t="str">
        <f ca="1">IFERROR(__xludf.DUMMYFUNCTION("""COMPUTED_VALUE"""),"Berlin : Duncker &amp;Humblot, c2018.")</f>
        <v>Berlin : Duncker &amp;Humblot, c2018.</v>
      </c>
      <c r="E367" s="20" t="s">
        <v>1221</v>
      </c>
      <c r="F367" s="14" t="str">
        <f ca="1">IFERROR(__xludf.DUMMYFUNCTION("""COMPUTED_VALUE"""),"Αίθουσα Ποινικού Δικαίου και Εργατικού Δικαίου")</f>
        <v>Αίθουσα Ποινικού Δικαίου και Εργατικού Δικαίου</v>
      </c>
    </row>
    <row r="368" spans="1:6" ht="61.5" customHeight="1" x14ac:dyDescent="0.25">
      <c r="A368" s="1" t="s">
        <v>701</v>
      </c>
      <c r="B368" s="2" t="s">
        <v>702</v>
      </c>
      <c r="D368" s="2" t="s">
        <v>703</v>
      </c>
      <c r="E368" s="2" t="s">
        <v>1220</v>
      </c>
      <c r="F368" s="2" t="s">
        <v>75</v>
      </c>
    </row>
    <row r="369" spans="1:6" ht="40.5" customHeight="1" x14ac:dyDescent="0.25">
      <c r="A369" s="1" t="s">
        <v>842</v>
      </c>
      <c r="B369" s="2" t="s">
        <v>843</v>
      </c>
      <c r="D369" s="2" t="s">
        <v>844</v>
      </c>
      <c r="E369" s="2" t="s">
        <v>1219</v>
      </c>
      <c r="F369" s="2" t="s">
        <v>55</v>
      </c>
    </row>
    <row r="370" spans="1:6" ht="45.75" customHeight="1" x14ac:dyDescent="0.25">
      <c r="A370" s="1" t="s">
        <v>9</v>
      </c>
      <c r="B370" s="2" t="s">
        <v>134</v>
      </c>
      <c r="D370" s="2" t="s">
        <v>8</v>
      </c>
      <c r="E370" s="2" t="s">
        <v>6</v>
      </c>
      <c r="F370" s="2" t="s">
        <v>7</v>
      </c>
    </row>
  </sheetData>
  <sortState ref="A5:F472">
    <sortCondition ref="A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ΜΥΡΣΙΝΗ</dc:creator>
  <cp:lastModifiedBy>Free</cp:lastModifiedBy>
  <dcterms:created xsi:type="dcterms:W3CDTF">2018-12-04T08:14:18Z</dcterms:created>
  <dcterms:modified xsi:type="dcterms:W3CDTF">2019-07-12T12:06:11Z</dcterms:modified>
</cp:coreProperties>
</file>